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20" windowWidth="19440" windowHeight="12135" activeTab="2"/>
  </bookViews>
  <sheets>
    <sheet name="Приложение 2а " sheetId="1" r:id="rId1"/>
    <sheet name="Приложение 2в" sheetId="2" r:id="rId2"/>
    <sheet name="Приложение 2б" sheetId="3" r:id="rId3"/>
  </sheets>
  <externalReferences>
    <externalReference r:id="rId6"/>
  </externalReferences>
  <definedNames>
    <definedName name="TABLE" localSheetId="2">'Приложение 2б'!$A$5:$F$13</definedName>
    <definedName name="TABLE" localSheetId="1">'Приложение 2в'!$A$8:$F$44</definedName>
    <definedName name="_xlnm.Print_Titles" localSheetId="2">'Приложение 2б'!$5:$6</definedName>
    <definedName name="_xlnm.Print_Titles" localSheetId="1">'Приложение 2в'!$8:$8</definedName>
    <definedName name="_xlnm.Print_Area" localSheetId="2">'Приложение 2б'!$A$1:$I$13</definedName>
    <definedName name="_xlnm.Print_Area" localSheetId="1">'Приложение 2в'!$A$1:$F$107</definedName>
  </definedNames>
  <calcPr fullCalcOnLoad="1"/>
</workbook>
</file>

<file path=xl/sharedStrings.xml><?xml version="1.0" encoding="utf-8"?>
<sst xmlns="http://schemas.openxmlformats.org/spreadsheetml/2006/main" count="289" uniqueCount="131">
  <si>
    <t>Наименование показателей</t>
  </si>
  <si>
    <t>процент</t>
  </si>
  <si>
    <t>№ 
п/п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</si>
  <si>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</si>
  <si>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</si>
  <si>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менее 150 кВт</t>
  </si>
  <si>
    <t>от 150 кВт до 670 кВт</t>
  </si>
  <si>
    <t>от 670 кВт до 10 МВт</t>
  </si>
  <si>
    <t>не менее 10 МВт</t>
  </si>
  <si>
    <t>Единица изменения</t>
  </si>
  <si>
    <t>руб./МВт·ч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</si>
  <si>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</si>
  <si>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</si>
  <si>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</si>
  <si>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1-е полу-годие</t>
  </si>
  <si>
    <t>2-е полу-годие</t>
  </si>
  <si>
    <t>Показатели, утвержденные на базовый период *</t>
  </si>
  <si>
    <t xml:space="preserve"> Цены (тарифы) по регулируемым видам деятельности организации</t>
  </si>
  <si>
    <t>3.</t>
  </si>
  <si>
    <t>2.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</si>
  <si>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</si>
  <si>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</si>
  <si>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</si>
  <si>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</si>
  <si>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</si>
  <si>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</si>
  <si>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</si>
  <si>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</si>
  <si>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</si>
  <si>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</si>
  <si>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</si>
  <si>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</si>
  <si>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</si>
  <si>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</si>
  <si>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</si>
  <si>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</si>
  <si>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</si>
  <si>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</si>
  <si>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</si>
  <si>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</si>
  <si>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</si>
  <si>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</si>
  <si>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</si>
  <si>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</si>
  <si>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</si>
  <si>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</si>
  <si>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</si>
  <si>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</si>
  <si>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</si>
  <si>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</si>
  <si>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</si>
  <si>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</si>
  <si>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</si>
  <si>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</si>
  <si>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</si>
  <si>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</si>
  <si>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</si>
  <si>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</si>
  <si>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</si>
  <si>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</si>
  <si>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</si>
  <si>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</si>
  <si>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</si>
  <si>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</si>
  <si>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</si>
  <si>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</si>
  <si>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</si>
  <si>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</si>
  <si>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</si>
  <si>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</si>
  <si>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</si>
  <si>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</si>
  <si>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</si>
  <si>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</si>
  <si>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</si>
  <si>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</si>
  <si>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</si>
  <si>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</si>
  <si>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</si>
  <si>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</si>
  <si>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</si>
  <si>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</si>
  <si>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</si>
  <si>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</si>
  <si>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</si>
  <si>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</si>
  <si>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</si>
  <si>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</si>
  <si>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</si>
  <si>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</si>
  <si>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</si>
  <si>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</si>
  <si>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</si>
  <si>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</si>
  <si>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</si>
  <si>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</si>
  <si>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</si>
  <si>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</si>
  <si>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</si>
  <si>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</si>
  <si>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</si>
  <si>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</si>
  <si>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</si>
  <si>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</si>
  <si>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</si>
  <si>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</si>
  <si>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</si>
  <si>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</si>
  <si>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</si>
  <si>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</si>
  <si>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</si>
  <si>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</si>
  <si>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</si>
  <si>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</si>
  <si>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</si>
  <si>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</si>
  <si>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</si>
  <si>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 Информация об организации</t>
  </si>
  <si>
    <t>secr@esbt.ru</t>
  </si>
  <si>
    <t>ул.Российская., д.260 ,г.Челябинск, 454091</t>
  </si>
  <si>
    <t>8(351)733-08-00; 8(351)733-06-00</t>
  </si>
  <si>
    <t>8(351)733-06-34</t>
  </si>
  <si>
    <t>Отраслевое тарифное соглашение в электроэнергетике Российской Федерации на 2013 - 2015 годы, утв. Объединением РаЭл, ВЭП 18.03.2013, действует с 18.03.2013 по 31.12.2015</t>
  </si>
  <si>
    <t>Соглашение о порядке, условиях и продлениисрока действия Отраслевого тарифного соглашения в электроэнергетике Российской Федерации на 2013 - 2015 годы на период   2016 - 2018 годов, утв. Объединением РаЭл, ВЭП 22.12.2014,                  действует с 01.01.2016 по 31.12.2018</t>
  </si>
  <si>
    <t>2-е полугодие</t>
  </si>
  <si>
    <t xml:space="preserve"> Основные показатели деятельности гарантирующего поставщика</t>
  </si>
  <si>
    <t>Публичное акционерное общество "Челябэнергосбыт"</t>
  </si>
  <si>
    <t>ПАО «Челябэнергосбыт»</t>
  </si>
  <si>
    <t>Красиков Андрей Васильевич</t>
  </si>
  <si>
    <t>1-е полугодие</t>
  </si>
  <si>
    <t>Размещён проект инвестиционной программы на 2017-2019 года: http://esbt74.ru/ches/investitsionnaja_programma/proekt_investitsionnojj_programmy_pao_cheljabenergosbyt_na_2017-2019_gg/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</si>
</sst>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%"/>
    <numFmt numFmtId="171" formatCode="#,##0.0000"/>
    <numFmt numFmtId="172" formatCode="#,##0.00000"/>
    <numFmt numFmtId="173" formatCode="#,##0.0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0.000%"/>
    <numFmt numFmtId="181" formatCode="#,##0.00;[Red]\-#,##0.00"/>
    <numFmt numFmtId="182" formatCode="_-* #,##0.0000_р_._-;\-* #,##0.0000_р_._-;_-* &quot;-&quot;??_р_._-;_-@_-"/>
    <numFmt numFmtId="183" formatCode="0.0000000"/>
    <numFmt numFmtId="184" formatCode="0.000000"/>
    <numFmt numFmtId="185" formatCode="0.00000"/>
    <numFmt numFmtId="186" formatCode="0.0000"/>
    <numFmt numFmtId="187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 CYR"/>
      <family val="0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color indexed="12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u val="single"/>
      <sz val="12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9" fontId="0" fillId="0" borderId="1">
      <alignment/>
      <protection locked="0"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7" applyBorder="0">
      <alignment horizontal="center" vertical="center" wrapText="1"/>
      <protection/>
    </xf>
    <xf numFmtId="179" fontId="39" fillId="6" borderId="1">
      <alignment/>
      <protection/>
    </xf>
    <xf numFmtId="4" fontId="32" fillId="21" borderId="8" applyBorder="0">
      <alignment horizontal="right"/>
      <protection/>
    </xf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4" fillId="4" borderId="0" applyFill="0">
      <alignment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9" fillId="23" borderId="11" applyNumberFormat="0" applyFont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0" borderId="0">
      <alignment horizontal="center"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4" fontId="32" fillId="4" borderId="0" applyFont="0" applyBorder="0">
      <alignment horizontal="right"/>
      <protection/>
    </xf>
    <xf numFmtId="4" fontId="32" fillId="4" borderId="0" applyFont="0" applyBorder="0">
      <alignment horizontal="right"/>
      <protection/>
    </xf>
    <xf numFmtId="4" fontId="32" fillId="7" borderId="13" applyBorder="0">
      <alignment horizontal="right"/>
      <protection/>
    </xf>
    <xf numFmtId="4" fontId="32" fillId="4" borderId="8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8" xfId="1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1" fillId="0" borderId="8" xfId="118" applyFont="1" applyBorder="1" applyAlignment="1">
      <alignment horizontal="center" vertical="top" wrapText="1"/>
      <protection/>
    </xf>
    <xf numFmtId="0" fontId="21" fillId="0" borderId="8" xfId="118" applyFont="1" applyBorder="1" applyAlignment="1">
      <alignment horizontal="left" vertical="top" wrapText="1"/>
      <protection/>
    </xf>
    <xf numFmtId="0" fontId="21" fillId="0" borderId="8" xfId="118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8" xfId="118" applyFont="1" applyBorder="1" applyAlignment="1">
      <alignment horizontal="center" vertical="top" wrapText="1"/>
      <protection/>
    </xf>
    <xf numFmtId="0" fontId="23" fillId="0" borderId="8" xfId="118" applyFont="1" applyBorder="1" applyAlignment="1">
      <alignment horizontal="left" vertical="top" wrapText="1"/>
      <protection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9" fillId="0" borderId="17" xfId="80" applyFont="1" applyBorder="1" applyAlignment="1">
      <alignment/>
    </xf>
    <xf numFmtId="0" fontId="27" fillId="0" borderId="0" xfId="0" applyFont="1" applyAlignment="1">
      <alignment/>
    </xf>
    <xf numFmtId="4" fontId="1" fillId="0" borderId="8" xfId="0" applyNumberFormat="1" applyFont="1" applyBorder="1" applyAlignment="1">
      <alignment horizontal="center" vertical="top"/>
    </xf>
    <xf numFmtId="168" fontId="1" fillId="0" borderId="8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168" fontId="1" fillId="0" borderId="8" xfId="0" applyNumberFormat="1" applyFont="1" applyFill="1" applyBorder="1" applyAlignment="1">
      <alignment horizontal="center" vertical="top" wrapText="1"/>
    </xf>
    <xf numFmtId="10" fontId="1" fillId="0" borderId="8" xfId="127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28" fillId="0" borderId="8" xfId="0" applyNumberFormat="1" applyFont="1" applyBorder="1" applyAlignment="1">
      <alignment horizontal="center" vertical="top"/>
    </xf>
    <xf numFmtId="3" fontId="28" fillId="0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10" fontId="22" fillId="0" borderId="0" xfId="0" applyNumberFormat="1" applyFont="1" applyAlignment="1">
      <alignment vertical="top"/>
    </xf>
    <xf numFmtId="10" fontId="21" fillId="0" borderId="8" xfId="118" applyNumberFormat="1" applyFont="1" applyBorder="1" applyAlignment="1">
      <alignment horizontal="center" vertical="top"/>
      <protection/>
    </xf>
    <xf numFmtId="10" fontId="21" fillId="0" borderId="8" xfId="127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27" fillId="0" borderId="8" xfId="0" applyFont="1" applyBorder="1" applyAlignment="1">
      <alignment/>
    </xf>
    <xf numFmtId="169" fontId="1" fillId="0" borderId="8" xfId="0" applyNumberFormat="1" applyFont="1" applyBorder="1" applyAlignment="1">
      <alignment horizontal="center" vertical="top"/>
    </xf>
    <xf numFmtId="9" fontId="1" fillId="0" borderId="0" xfId="127" applyFont="1" applyAlignment="1">
      <alignment/>
    </xf>
    <xf numFmtId="43" fontId="1" fillId="0" borderId="0" xfId="139" applyFont="1" applyAlignment="1">
      <alignment/>
    </xf>
    <xf numFmtId="4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/>
    </xf>
    <xf numFmtId="0" fontId="1" fillId="0" borderId="8" xfId="0" applyFont="1" applyFill="1" applyBorder="1" applyAlignment="1">
      <alignment horizontal="center" vertical="top"/>
    </xf>
    <xf numFmtId="168" fontId="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2" fontId="21" fillId="0" borderId="8" xfId="118" applyNumberFormat="1" applyFont="1" applyBorder="1" applyAlignment="1">
      <alignment horizontal="center" vertical="top"/>
      <protection/>
    </xf>
    <xf numFmtId="2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1" fillId="0" borderId="8" xfId="11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135">
    <cellStyle name="Normal" xfId="0"/>
    <cellStyle name="%" xfId="15"/>
    <cellStyle name="%_Форма БДР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Comma [0]_irl tel sep5" xfId="53"/>
    <cellStyle name="Comma_irl tel sep5" xfId="54"/>
    <cellStyle name="Currency [0]" xfId="55"/>
    <cellStyle name="Currency_irl tel sep5" xfId="56"/>
    <cellStyle name="Normal_ASUS" xfId="57"/>
    <cellStyle name="Normal1" xfId="58"/>
    <cellStyle name="normбlnм_laroux" xfId="59"/>
    <cellStyle name="Price_Body" xfId="60"/>
    <cellStyle name="Акцент1" xfId="61"/>
    <cellStyle name="Акцент1 2" xfId="62"/>
    <cellStyle name="Акцент2" xfId="63"/>
    <cellStyle name="Акцент2 2" xfId="64"/>
    <cellStyle name="Акцент3" xfId="65"/>
    <cellStyle name="Акцент3 2" xfId="66"/>
    <cellStyle name="Акцент4" xfId="67"/>
    <cellStyle name="Акцент4 2" xfId="68"/>
    <cellStyle name="Акцент5" xfId="69"/>
    <cellStyle name="Акцент5 2" xfId="70"/>
    <cellStyle name="Акцент6" xfId="71"/>
    <cellStyle name="Акцент6 2" xfId="72"/>
    <cellStyle name="Беззащитный" xfId="73"/>
    <cellStyle name="Ввод " xfId="74"/>
    <cellStyle name="Ввод  2" xfId="75"/>
    <cellStyle name="Вывод" xfId="76"/>
    <cellStyle name="Вывод 2" xfId="77"/>
    <cellStyle name="Вычисление" xfId="78"/>
    <cellStyle name="Вычисление 2" xfId="79"/>
    <cellStyle name="Hyperlink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2 3" xfId="109"/>
    <cellStyle name="Обычный 2_Лист1" xfId="110"/>
    <cellStyle name="Обычный 3" xfId="111"/>
    <cellStyle name="Обычный 3 2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_стр.1_5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Процентный 2" xfId="128"/>
    <cellStyle name="Процентный 2 2" xfId="129"/>
    <cellStyle name="Процентный 3" xfId="130"/>
    <cellStyle name="Связанная ячейка" xfId="131"/>
    <cellStyle name="Связанная ячейка 2" xfId="132"/>
    <cellStyle name="Стиль 1" xfId="133"/>
    <cellStyle name="Текст предупреждения" xfId="134"/>
    <cellStyle name="Текст предупреждения 2" xfId="135"/>
    <cellStyle name="Текстовый" xfId="136"/>
    <cellStyle name="Тысячи [0]_3Com" xfId="137"/>
    <cellStyle name="Тысячи_3Com" xfId="138"/>
    <cellStyle name="Comma" xfId="139"/>
    <cellStyle name="Comma [0]" xfId="140"/>
    <cellStyle name="Финансовый 2" xfId="141"/>
    <cellStyle name="Финансовый 2 2" xfId="142"/>
    <cellStyle name="Формула" xfId="143"/>
    <cellStyle name="Формула 2" xfId="144"/>
    <cellStyle name="ФормулаВБ" xfId="145"/>
    <cellStyle name="ФормулаНаКонтроль" xfId="146"/>
    <cellStyle name="Хороший" xfId="147"/>
    <cellStyle name="Хороший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88;&#1072;&#1089;&#1093;&#1086;&#1076;&#1086;&#1074;%202015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НВВ"/>
      <sheetName val="1.1.внутрихоз "/>
      <sheetName val="1.2. внереализац"/>
      <sheetName val="1.3. прибыль"/>
      <sheetName val="резерв, проценты"/>
      <sheetName val="Лист3"/>
      <sheetName val="Лист4"/>
      <sheetName val="Смета затрат"/>
      <sheetName val="Недофинансирвоание"/>
      <sheetName val="Перечень ИП_для подачи"/>
      <sheetName val="ИТ_тех поддержка"/>
      <sheetName val="лицензии"/>
      <sheetName val="сервис.обсл."/>
      <sheetName val="ТБР 2016"/>
      <sheetName val="Предложение на Разногласия 2016"/>
      <sheetName val="проценты"/>
      <sheetName val="Сравнение СН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@es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47.00390625" style="0" customWidth="1"/>
    <col min="2" max="2" width="69.375" style="0" customWidth="1"/>
    <col min="3" max="3" width="21.875" style="0" customWidth="1"/>
  </cols>
  <sheetData>
    <row r="1" spans="1:3" ht="12.75">
      <c r="A1" s="15"/>
      <c r="B1" s="15"/>
      <c r="C1" s="22"/>
    </row>
    <row r="2" spans="1:3" ht="12.75">
      <c r="A2" s="15"/>
      <c r="B2" s="15"/>
      <c r="C2" s="22"/>
    </row>
    <row r="3" spans="1:3" ht="12.75">
      <c r="A3" s="15"/>
      <c r="B3" s="15"/>
      <c r="C3" s="22"/>
    </row>
    <row r="4" spans="1:2" ht="12.75">
      <c r="A4" s="15"/>
      <c r="B4" s="15"/>
    </row>
    <row r="5" spans="1:2" ht="43.5" customHeight="1">
      <c r="A5" s="59" t="s">
        <v>117</v>
      </c>
      <c r="B5" s="60"/>
    </row>
    <row r="6" spans="1:2" ht="15.75">
      <c r="A6" s="17" t="s">
        <v>107</v>
      </c>
      <c r="B6" s="25" t="s">
        <v>126</v>
      </c>
    </row>
    <row r="7" spans="1:3" ht="15.75">
      <c r="A7" s="17" t="s">
        <v>108</v>
      </c>
      <c r="B7" s="1" t="s">
        <v>127</v>
      </c>
      <c r="C7" s="18"/>
    </row>
    <row r="8" spans="1:3" ht="15.75">
      <c r="A8" s="17" t="s">
        <v>109</v>
      </c>
      <c r="B8" s="26" t="s">
        <v>119</v>
      </c>
      <c r="C8" s="18"/>
    </row>
    <row r="9" spans="1:2" ht="15.75">
      <c r="A9" s="17" t="s">
        <v>110</v>
      </c>
      <c r="B9" s="25" t="s">
        <v>119</v>
      </c>
    </row>
    <row r="10" spans="1:2" ht="15.75">
      <c r="A10" s="17" t="s">
        <v>111</v>
      </c>
      <c r="B10" s="27">
        <v>7451213318</v>
      </c>
    </row>
    <row r="11" spans="1:2" ht="15.75">
      <c r="A11" s="17" t="s">
        <v>112</v>
      </c>
      <c r="B11" s="27">
        <v>742150001</v>
      </c>
    </row>
    <row r="12" spans="1:2" ht="15.75">
      <c r="A12" s="17" t="s">
        <v>113</v>
      </c>
      <c r="B12" s="25" t="s">
        <v>128</v>
      </c>
    </row>
    <row r="13" spans="1:2" ht="15.75">
      <c r="A13" s="17" t="s">
        <v>114</v>
      </c>
      <c r="B13" s="28" t="s">
        <v>118</v>
      </c>
    </row>
    <row r="14" spans="1:2" ht="15.75">
      <c r="A14" s="17" t="s">
        <v>115</v>
      </c>
      <c r="B14" s="43" t="s">
        <v>120</v>
      </c>
    </row>
    <row r="15" spans="1:3" ht="16.5" thickBot="1">
      <c r="A15" s="19" t="s">
        <v>116</v>
      </c>
      <c r="B15" s="29" t="s">
        <v>121</v>
      </c>
      <c r="C15" s="18"/>
    </row>
    <row r="16" spans="1:2" ht="15.75">
      <c r="A16" s="20"/>
      <c r="B16" s="21"/>
    </row>
  </sheetData>
  <sheetProtection/>
  <mergeCells count="1">
    <mergeCell ref="A5:B5"/>
  </mergeCells>
  <hyperlinks>
    <hyperlink ref="B13" r:id="rId1" display="secr@esbt.ru"/>
  </hyperlinks>
  <printOptions/>
  <pageMargins left="0.7" right="0.7" top="0.75" bottom="0.75" header="0.3" footer="0.3"/>
  <pageSetup fitToHeight="1" fitToWidth="1" horizontalDpi="600" verticalDpi="600" orientation="landscape" paperSize="9" scale="96" r:id="rId2"/>
  <headerFooter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workbookViewId="0" topLeftCell="A1">
      <selection activeCell="E1" sqref="E1:F1"/>
    </sheetView>
  </sheetViews>
  <sheetFormatPr defaultColWidth="9.00390625" defaultRowHeight="12.75" outlineLevelRow="2"/>
  <cols>
    <col min="1" max="1" width="9.75390625" style="1" customWidth="1"/>
    <col min="2" max="2" width="45.75390625" style="1" customWidth="1"/>
    <col min="3" max="3" width="12.125" style="1" customWidth="1"/>
    <col min="4" max="4" width="21.75390625" style="1" customWidth="1"/>
    <col min="5" max="5" width="22.375" style="1" customWidth="1"/>
    <col min="6" max="6" width="35.75390625" style="1" customWidth="1"/>
    <col min="7" max="7" width="10.125" style="1" bestFit="1" customWidth="1"/>
    <col min="8" max="8" width="11.25390625" style="1" bestFit="1" customWidth="1"/>
    <col min="9" max="9" width="12.00390625" style="48" bestFit="1" customWidth="1"/>
    <col min="10" max="10" width="14.875" style="1" bestFit="1" customWidth="1"/>
    <col min="11" max="16384" width="9.125" style="1" customWidth="1"/>
  </cols>
  <sheetData>
    <row r="1" spans="5:6" ht="31.5" customHeight="1">
      <c r="E1" s="63"/>
      <c r="F1" s="64"/>
    </row>
    <row r="2" ht="15.75" hidden="1"/>
    <row r="3" ht="15.75" hidden="1"/>
    <row r="4" ht="15.75" hidden="1"/>
    <row r="5" spans="1:6" ht="16.5">
      <c r="A5" s="61" t="s">
        <v>125</v>
      </c>
      <c r="B5" s="62"/>
      <c r="C5" s="62"/>
      <c r="D5" s="62"/>
      <c r="E5" s="62"/>
      <c r="F5" s="62"/>
    </row>
    <row r="6" ht="13.5" customHeight="1"/>
    <row r="7" ht="15.75" hidden="1"/>
    <row r="8" spans="1:9" s="9" customFormat="1" ht="87.75" customHeight="1">
      <c r="A8" s="8" t="s">
        <v>2</v>
      </c>
      <c r="B8" s="8" t="s">
        <v>0</v>
      </c>
      <c r="C8" s="8" t="s">
        <v>20</v>
      </c>
      <c r="D8" s="8" t="s">
        <v>21</v>
      </c>
      <c r="E8" s="8" t="s">
        <v>22</v>
      </c>
      <c r="F8" s="8" t="s">
        <v>23</v>
      </c>
      <c r="I8" s="49"/>
    </row>
    <row r="9" spans="1:9" s="13" customFormat="1" ht="34.5" customHeight="1">
      <c r="A9" s="10" t="s">
        <v>24</v>
      </c>
      <c r="B9" s="11" t="s">
        <v>25</v>
      </c>
      <c r="C9" s="10"/>
      <c r="D9" s="36">
        <v>13309563.704</v>
      </c>
      <c r="E9" s="36">
        <f>E11+E61+E74</f>
        <v>12209516.804243289</v>
      </c>
      <c r="F9" s="36">
        <f>F11+F61+F74</f>
        <v>12919301</v>
      </c>
      <c r="I9" s="50"/>
    </row>
    <row r="10" spans="1:9" s="13" customFormat="1" ht="18" customHeight="1">
      <c r="A10" s="10"/>
      <c r="B10" s="11" t="s">
        <v>26</v>
      </c>
      <c r="C10" s="10"/>
      <c r="D10" s="35"/>
      <c r="E10" s="35"/>
      <c r="F10" s="35"/>
      <c r="I10" s="50"/>
    </row>
    <row r="11" spans="1:9" s="13" customFormat="1" ht="36.75" customHeight="1">
      <c r="A11" s="10" t="s">
        <v>27</v>
      </c>
      <c r="B11" s="11" t="s">
        <v>28</v>
      </c>
      <c r="C11" s="10" t="s">
        <v>29</v>
      </c>
      <c r="D11" s="36">
        <v>3503520.2249999996</v>
      </c>
      <c r="E11" s="36">
        <v>3460356.80424329</v>
      </c>
      <c r="F11" s="36">
        <v>3597719</v>
      </c>
      <c r="I11" s="50"/>
    </row>
    <row r="12" spans="1:9" s="13" customFormat="1" ht="20.25" customHeight="1" hidden="1" outlineLevel="1">
      <c r="A12" s="10" t="s">
        <v>30</v>
      </c>
      <c r="B12" s="11" t="s">
        <v>31</v>
      </c>
      <c r="C12" s="10" t="s">
        <v>29</v>
      </c>
      <c r="D12" s="35"/>
      <c r="E12" s="35"/>
      <c r="F12" s="35"/>
      <c r="I12" s="50"/>
    </row>
    <row r="13" spans="1:9" s="13" customFormat="1" ht="18.75" customHeight="1" hidden="1" outlineLevel="1">
      <c r="A13" s="10"/>
      <c r="B13" s="11" t="s">
        <v>32</v>
      </c>
      <c r="C13" s="10" t="s">
        <v>29</v>
      </c>
      <c r="D13" s="35"/>
      <c r="E13" s="35"/>
      <c r="F13" s="35"/>
      <c r="I13" s="50"/>
    </row>
    <row r="14" spans="1:9" s="13" customFormat="1" ht="21" customHeight="1" hidden="1" outlineLevel="1">
      <c r="A14" s="10"/>
      <c r="B14" s="11" t="s">
        <v>33</v>
      </c>
      <c r="C14" s="10" t="s">
        <v>29</v>
      </c>
      <c r="D14" s="35"/>
      <c r="E14" s="35"/>
      <c r="F14" s="35"/>
      <c r="I14" s="50"/>
    </row>
    <row r="15" spans="1:9" s="13" customFormat="1" ht="16.5" customHeight="1" collapsed="1">
      <c r="A15" s="10" t="s">
        <v>34</v>
      </c>
      <c r="B15" s="11" t="s">
        <v>35</v>
      </c>
      <c r="C15" s="10" t="s">
        <v>29</v>
      </c>
      <c r="D15" s="35"/>
      <c r="E15" s="35"/>
      <c r="F15" s="35"/>
      <c r="I15" s="50"/>
    </row>
    <row r="16" spans="1:9" s="13" customFormat="1" ht="16.5" customHeight="1">
      <c r="A16" s="10"/>
      <c r="B16" s="11" t="s">
        <v>32</v>
      </c>
      <c r="C16" s="10" t="s">
        <v>29</v>
      </c>
      <c r="D16" s="35">
        <v>1813074.636</v>
      </c>
      <c r="E16" s="42">
        <f>E24+E31+E38+E45+E52+E59</f>
        <v>1774080.80727785</v>
      </c>
      <c r="F16" s="35">
        <v>1864310</v>
      </c>
      <c r="G16" s="53"/>
      <c r="I16" s="50"/>
    </row>
    <row r="17" spans="1:9" s="13" customFormat="1" ht="17.25" customHeight="1">
      <c r="A17" s="10"/>
      <c r="B17" s="11" t="s">
        <v>33</v>
      </c>
      <c r="C17" s="10" t="s">
        <v>29</v>
      </c>
      <c r="D17" s="35">
        <f>D11-D16</f>
        <v>1690445.5889999997</v>
      </c>
      <c r="E17" s="35">
        <f>E11-E16</f>
        <v>1686275.9969654398</v>
      </c>
      <c r="F17" s="35">
        <f>F11-F16</f>
        <v>1733409</v>
      </c>
      <c r="G17" s="53"/>
      <c r="I17" s="50"/>
    </row>
    <row r="18" spans="1:9" s="13" customFormat="1" ht="16.5" customHeight="1">
      <c r="A18" s="10"/>
      <c r="B18" s="11" t="s">
        <v>26</v>
      </c>
      <c r="C18" s="10" t="s">
        <v>29</v>
      </c>
      <c r="D18" s="35"/>
      <c r="E18" s="35"/>
      <c r="F18" s="35"/>
      <c r="I18" s="50"/>
    </row>
    <row r="19" spans="1:9" s="14" customFormat="1" ht="79.5" customHeight="1">
      <c r="A19" s="10" t="s">
        <v>36</v>
      </c>
      <c r="B19" s="11" t="s">
        <v>37</v>
      </c>
      <c r="C19" s="10" t="s">
        <v>29</v>
      </c>
      <c r="D19" s="35">
        <v>1312302.46</v>
      </c>
      <c r="E19" s="35">
        <f>E24+E25</f>
        <v>1334990.529100001</v>
      </c>
      <c r="F19" s="35">
        <f>F24+F25</f>
        <v>1388023.7817675807</v>
      </c>
      <c r="I19" s="51"/>
    </row>
    <row r="20" spans="1:9" s="13" customFormat="1" ht="18.75" customHeight="1" hidden="1" outlineLevel="1">
      <c r="A20" s="10" t="s">
        <v>38</v>
      </c>
      <c r="B20" s="11" t="s">
        <v>31</v>
      </c>
      <c r="C20" s="10" t="s">
        <v>29</v>
      </c>
      <c r="D20" s="35"/>
      <c r="E20" s="35"/>
      <c r="F20" s="35"/>
      <c r="I20" s="50"/>
    </row>
    <row r="21" spans="1:9" s="13" customFormat="1" ht="18" customHeight="1" hidden="1" outlineLevel="1">
      <c r="A21" s="10"/>
      <c r="B21" s="11" t="s">
        <v>32</v>
      </c>
      <c r="C21" s="10" t="s">
        <v>29</v>
      </c>
      <c r="D21" s="35"/>
      <c r="E21" s="35"/>
      <c r="F21" s="35"/>
      <c r="I21" s="50"/>
    </row>
    <row r="22" spans="1:9" s="13" customFormat="1" ht="19.5" customHeight="1" hidden="1" outlineLevel="1">
      <c r="A22" s="10"/>
      <c r="B22" s="11" t="s">
        <v>33</v>
      </c>
      <c r="C22" s="10" t="s">
        <v>29</v>
      </c>
      <c r="D22" s="35"/>
      <c r="E22" s="35"/>
      <c r="F22" s="35"/>
      <c r="I22" s="50"/>
    </row>
    <row r="23" spans="1:9" s="13" customFormat="1" ht="19.5" customHeight="1" collapsed="1">
      <c r="A23" s="10" t="s">
        <v>39</v>
      </c>
      <c r="B23" s="11" t="s">
        <v>35</v>
      </c>
      <c r="C23" s="10" t="s">
        <v>29</v>
      </c>
      <c r="D23" s="35"/>
      <c r="E23" s="35"/>
      <c r="F23" s="35"/>
      <c r="I23" s="50"/>
    </row>
    <row r="24" spans="1:9" s="13" customFormat="1" ht="15" customHeight="1">
      <c r="A24" s="10"/>
      <c r="B24" s="11" t="s">
        <v>32</v>
      </c>
      <c r="C24" s="10" t="s">
        <v>29</v>
      </c>
      <c r="D24" s="35">
        <v>673577.952</v>
      </c>
      <c r="E24" s="42">
        <v>686157.6381000009</v>
      </c>
      <c r="F24" s="35">
        <f>$F$16*E24/$E$16</f>
        <v>721055.4000914048</v>
      </c>
      <c r="I24" s="50"/>
    </row>
    <row r="25" spans="1:9" s="13" customFormat="1" ht="19.5" customHeight="1">
      <c r="A25" s="10"/>
      <c r="B25" s="11" t="s">
        <v>33</v>
      </c>
      <c r="C25" s="10" t="s">
        <v>29</v>
      </c>
      <c r="D25" s="35">
        <f>D19-D24</f>
        <v>638724.5079999999</v>
      </c>
      <c r="E25" s="35">
        <v>648832.8910000002</v>
      </c>
      <c r="F25" s="35">
        <f>$F$17*E25/$E$17</f>
        <v>666968.3816761757</v>
      </c>
      <c r="I25" s="50"/>
    </row>
    <row r="26" spans="1:9" s="13" customFormat="1" ht="63" customHeight="1">
      <c r="A26" s="10" t="s">
        <v>40</v>
      </c>
      <c r="B26" s="11" t="s">
        <v>41</v>
      </c>
      <c r="C26" s="10" t="s">
        <v>29</v>
      </c>
      <c r="D26" s="35">
        <f>D31+D32</f>
        <v>916964.8570000001</v>
      </c>
      <c r="E26" s="35">
        <f>E31+E32</f>
        <v>1081187.4632432922</v>
      </c>
      <c r="F26" s="35">
        <f>F31+F32</f>
        <v>1123731.7996856873</v>
      </c>
      <c r="G26" s="14"/>
      <c r="I26" s="50"/>
    </row>
    <row r="27" spans="1:9" s="13" customFormat="1" ht="21.75" customHeight="1" hidden="1" outlineLevel="2">
      <c r="A27" s="10" t="s">
        <v>42</v>
      </c>
      <c r="B27" s="11" t="s">
        <v>31</v>
      </c>
      <c r="C27" s="10" t="s">
        <v>29</v>
      </c>
      <c r="D27" s="35"/>
      <c r="E27" s="35"/>
      <c r="F27" s="35"/>
      <c r="I27" s="50"/>
    </row>
    <row r="28" spans="1:9" s="13" customFormat="1" ht="19.5" customHeight="1" hidden="1" outlineLevel="2">
      <c r="A28" s="10"/>
      <c r="B28" s="11" t="s">
        <v>32</v>
      </c>
      <c r="C28" s="10" t="s">
        <v>29</v>
      </c>
      <c r="D28" s="35"/>
      <c r="E28" s="35"/>
      <c r="F28" s="35"/>
      <c r="I28" s="50"/>
    </row>
    <row r="29" spans="1:9" s="13" customFormat="1" ht="19.5" customHeight="1" hidden="1" outlineLevel="2">
      <c r="A29" s="10"/>
      <c r="B29" s="11" t="s">
        <v>33</v>
      </c>
      <c r="C29" s="10" t="s">
        <v>29</v>
      </c>
      <c r="D29" s="35"/>
      <c r="E29" s="35"/>
      <c r="F29" s="35"/>
      <c r="I29" s="50"/>
    </row>
    <row r="30" spans="1:9" s="13" customFormat="1" ht="20.25" customHeight="1" collapsed="1">
      <c r="A30" s="10" t="s">
        <v>43</v>
      </c>
      <c r="B30" s="11" t="s">
        <v>35</v>
      </c>
      <c r="C30" s="10" t="s">
        <v>29</v>
      </c>
      <c r="D30" s="35"/>
      <c r="E30" s="35"/>
      <c r="F30" s="35"/>
      <c r="I30" s="50"/>
    </row>
    <row r="31" spans="1:9" s="13" customFormat="1" ht="19.5" customHeight="1">
      <c r="A31" s="10"/>
      <c r="B31" s="11" t="s">
        <v>32</v>
      </c>
      <c r="C31" s="10" t="s">
        <v>29</v>
      </c>
      <c r="D31" s="35">
        <v>466392.314</v>
      </c>
      <c r="E31" s="42">
        <v>537966.1252778501</v>
      </c>
      <c r="F31" s="35">
        <f>$F$16*E31/$E$16</f>
        <v>565326.9134654882</v>
      </c>
      <c r="I31" s="50"/>
    </row>
    <row r="32" spans="1:9" s="13" customFormat="1" ht="18.75" customHeight="1">
      <c r="A32" s="10"/>
      <c r="B32" s="11" t="s">
        <v>33</v>
      </c>
      <c r="C32" s="10" t="s">
        <v>29</v>
      </c>
      <c r="D32" s="35">
        <v>450572.543</v>
      </c>
      <c r="E32" s="35">
        <v>543221.337965442</v>
      </c>
      <c r="F32" s="35">
        <f>$F$17*E32/$E$17</f>
        <v>558404.8862201989</v>
      </c>
      <c r="I32" s="50"/>
    </row>
    <row r="33" spans="1:9" s="13" customFormat="1" ht="111.75" customHeight="1" collapsed="1">
      <c r="A33" s="10" t="s">
        <v>44</v>
      </c>
      <c r="B33" s="11" t="s">
        <v>45</v>
      </c>
      <c r="C33" s="10" t="s">
        <v>29</v>
      </c>
      <c r="D33" s="35">
        <f>D38+D39</f>
        <v>23221.515</v>
      </c>
      <c r="E33" s="35"/>
      <c r="F33" s="35"/>
      <c r="I33" s="50"/>
    </row>
    <row r="34" spans="1:9" s="13" customFormat="1" ht="21" customHeight="1" hidden="1" outlineLevel="1">
      <c r="A34" s="10" t="s">
        <v>46</v>
      </c>
      <c r="B34" s="11" t="s">
        <v>31</v>
      </c>
      <c r="C34" s="10" t="s">
        <v>29</v>
      </c>
      <c r="D34" s="35"/>
      <c r="E34" s="35"/>
      <c r="F34" s="35"/>
      <c r="I34" s="50"/>
    </row>
    <row r="35" spans="1:9" s="13" customFormat="1" ht="15.75" customHeight="1" hidden="1" outlineLevel="1">
      <c r="A35" s="10"/>
      <c r="B35" s="11" t="s">
        <v>32</v>
      </c>
      <c r="C35" s="10" t="s">
        <v>29</v>
      </c>
      <c r="D35" s="35"/>
      <c r="E35" s="35"/>
      <c r="F35" s="35"/>
      <c r="I35" s="50"/>
    </row>
    <row r="36" spans="1:9" s="13" customFormat="1" ht="18.75" customHeight="1" hidden="1" outlineLevel="1">
      <c r="A36" s="10"/>
      <c r="B36" s="11" t="s">
        <v>33</v>
      </c>
      <c r="C36" s="10" t="s">
        <v>29</v>
      </c>
      <c r="D36" s="35"/>
      <c r="E36" s="35"/>
      <c r="F36" s="35"/>
      <c r="I36" s="50"/>
    </row>
    <row r="37" spans="1:9" s="13" customFormat="1" ht="17.25" customHeight="1" collapsed="1">
      <c r="A37" s="10" t="s">
        <v>47</v>
      </c>
      <c r="B37" s="11" t="s">
        <v>35</v>
      </c>
      <c r="C37" s="10" t="s">
        <v>29</v>
      </c>
      <c r="D37" s="35"/>
      <c r="E37" s="35"/>
      <c r="F37" s="35"/>
      <c r="I37" s="50"/>
    </row>
    <row r="38" spans="1:9" s="13" customFormat="1" ht="18" customHeight="1">
      <c r="A38" s="10"/>
      <c r="B38" s="11" t="s">
        <v>32</v>
      </c>
      <c r="C38" s="10" t="s">
        <v>29</v>
      </c>
      <c r="D38" s="35">
        <v>8567.556</v>
      </c>
      <c r="E38" s="35"/>
      <c r="F38" s="35"/>
      <c r="I38" s="50"/>
    </row>
    <row r="39" spans="1:9" s="13" customFormat="1" ht="20.25" customHeight="1">
      <c r="A39" s="10"/>
      <c r="B39" s="11" t="s">
        <v>33</v>
      </c>
      <c r="C39" s="10" t="s">
        <v>29</v>
      </c>
      <c r="D39" s="35">
        <v>14653.958999999999</v>
      </c>
      <c r="E39" s="35"/>
      <c r="F39" s="35"/>
      <c r="I39" s="50"/>
    </row>
    <row r="40" spans="1:9" s="13" customFormat="1" ht="80.25" customHeight="1">
      <c r="A40" s="10" t="s">
        <v>48</v>
      </c>
      <c r="B40" s="11" t="s">
        <v>49</v>
      </c>
      <c r="C40" s="10" t="s">
        <v>29</v>
      </c>
      <c r="D40" s="35">
        <f>D45+D46</f>
        <v>14342.856999999998</v>
      </c>
      <c r="E40" s="35"/>
      <c r="F40" s="35"/>
      <c r="I40" s="50"/>
    </row>
    <row r="41" spans="1:9" s="13" customFormat="1" ht="19.5" customHeight="1" hidden="1">
      <c r="A41" s="10" t="s">
        <v>50</v>
      </c>
      <c r="B41" s="11" t="s">
        <v>31</v>
      </c>
      <c r="C41" s="10" t="s">
        <v>29</v>
      </c>
      <c r="D41" s="35"/>
      <c r="E41" s="35"/>
      <c r="F41" s="35"/>
      <c r="I41" s="50"/>
    </row>
    <row r="42" spans="1:9" s="13" customFormat="1" ht="17.25" customHeight="1" hidden="1">
      <c r="A42" s="10"/>
      <c r="B42" s="11" t="s">
        <v>32</v>
      </c>
      <c r="C42" s="10" t="s">
        <v>29</v>
      </c>
      <c r="D42" s="35"/>
      <c r="E42" s="35"/>
      <c r="F42" s="35"/>
      <c r="I42" s="50"/>
    </row>
    <row r="43" spans="1:9" s="13" customFormat="1" ht="19.5" customHeight="1" hidden="1">
      <c r="A43" s="10"/>
      <c r="B43" s="11" t="s">
        <v>33</v>
      </c>
      <c r="C43" s="10" t="s">
        <v>29</v>
      </c>
      <c r="D43" s="35"/>
      <c r="E43" s="35"/>
      <c r="F43" s="35"/>
      <c r="I43" s="50"/>
    </row>
    <row r="44" spans="1:9" s="13" customFormat="1" ht="21" customHeight="1">
      <c r="A44" s="10" t="s">
        <v>51</v>
      </c>
      <c r="B44" s="11" t="s">
        <v>35</v>
      </c>
      <c r="C44" s="10" t="s">
        <v>29</v>
      </c>
      <c r="D44" s="35"/>
      <c r="E44" s="35"/>
      <c r="F44" s="35"/>
      <c r="I44" s="50"/>
    </row>
    <row r="45" spans="1:6" ht="18.75" customHeight="1">
      <c r="A45" s="10"/>
      <c r="B45" s="11" t="s">
        <v>32</v>
      </c>
      <c r="C45" s="10" t="s">
        <v>29</v>
      </c>
      <c r="D45" s="35">
        <v>4986.52</v>
      </c>
      <c r="E45" s="35"/>
      <c r="F45" s="35"/>
    </row>
    <row r="46" spans="1:9" s="15" customFormat="1" ht="17.25" customHeight="1">
      <c r="A46" s="10"/>
      <c r="B46" s="11" t="s">
        <v>33</v>
      </c>
      <c r="C46" s="10" t="s">
        <v>29</v>
      </c>
      <c r="D46" s="35">
        <v>9356.336999999998</v>
      </c>
      <c r="E46" s="35"/>
      <c r="F46" s="35"/>
      <c r="I46" s="52"/>
    </row>
    <row r="47" spans="1:9" s="15" customFormat="1" ht="34.5" customHeight="1">
      <c r="A47" s="10" t="s">
        <v>52</v>
      </c>
      <c r="B47" s="11" t="s">
        <v>53</v>
      </c>
      <c r="C47" s="10" t="s">
        <v>29</v>
      </c>
      <c r="D47" s="35">
        <f>D52+D53</f>
        <v>848170.086</v>
      </c>
      <c r="E47" s="35">
        <f>E52+E53</f>
        <v>827077.341</v>
      </c>
      <c r="F47" s="35">
        <f>F52+F53</f>
        <v>860283.4085433837</v>
      </c>
      <c r="G47" s="14"/>
      <c r="I47" s="52"/>
    </row>
    <row r="48" spans="1:9" s="15" customFormat="1" ht="18" customHeight="1" hidden="1" outlineLevel="1">
      <c r="A48" s="10" t="s">
        <v>54</v>
      </c>
      <c r="B48" s="11" t="s">
        <v>31</v>
      </c>
      <c r="C48" s="10" t="s">
        <v>29</v>
      </c>
      <c r="D48" s="35"/>
      <c r="E48" s="35"/>
      <c r="F48" s="35"/>
      <c r="I48" s="52"/>
    </row>
    <row r="49" spans="1:9" s="15" customFormat="1" ht="16.5" customHeight="1" hidden="1" outlineLevel="1">
      <c r="A49" s="10"/>
      <c r="B49" s="11" t="s">
        <v>32</v>
      </c>
      <c r="C49" s="10" t="s">
        <v>29</v>
      </c>
      <c r="D49" s="35"/>
      <c r="E49" s="35"/>
      <c r="F49" s="35"/>
      <c r="I49" s="52"/>
    </row>
    <row r="50" spans="1:6" ht="16.5" customHeight="1" hidden="1" outlineLevel="1">
      <c r="A50" s="10"/>
      <c r="B50" s="11" t="s">
        <v>33</v>
      </c>
      <c r="C50" s="10" t="s">
        <v>29</v>
      </c>
      <c r="D50" s="35"/>
      <c r="E50" s="35"/>
      <c r="F50" s="35"/>
    </row>
    <row r="51" spans="1:6" ht="19.5" customHeight="1" collapsed="1">
      <c r="A51" s="10" t="s">
        <v>55</v>
      </c>
      <c r="B51" s="11" t="s">
        <v>35</v>
      </c>
      <c r="C51" s="10" t="s">
        <v>29</v>
      </c>
      <c r="D51" s="35"/>
      <c r="E51" s="35"/>
      <c r="F51" s="35"/>
    </row>
    <row r="52" spans="1:6" ht="15.75">
      <c r="A52" s="10"/>
      <c r="B52" s="11" t="s">
        <v>32</v>
      </c>
      <c r="C52" s="10" t="s">
        <v>29</v>
      </c>
      <c r="D52" s="35">
        <v>463514.244</v>
      </c>
      <c r="E52" s="42">
        <v>440376.682</v>
      </c>
      <c r="F52" s="35">
        <f>$F$16*E52/$E$16</f>
        <v>462774.101749717</v>
      </c>
    </row>
    <row r="53" spans="1:6" ht="15.75">
      <c r="A53" s="10"/>
      <c r="B53" s="11" t="s">
        <v>33</v>
      </c>
      <c r="C53" s="10" t="s">
        <v>29</v>
      </c>
      <c r="D53" s="35">
        <v>384655.842</v>
      </c>
      <c r="E53" s="35">
        <v>386700.659</v>
      </c>
      <c r="F53" s="35">
        <f>$F$17*E53/$E$17</f>
        <v>397509.3067936666</v>
      </c>
    </row>
    <row r="54" spans="1:7" ht="23.25" customHeight="1">
      <c r="A54" s="10" t="s">
        <v>56</v>
      </c>
      <c r="B54" s="11" t="s">
        <v>57</v>
      </c>
      <c r="C54" s="10" t="s">
        <v>29</v>
      </c>
      <c r="D54" s="35">
        <f>D59+D60</f>
        <v>388518.45</v>
      </c>
      <c r="E54" s="35">
        <f>E59+E60</f>
        <v>217101.47089999917</v>
      </c>
      <c r="F54" s="35">
        <f>F59+F60</f>
        <v>225680.01000335108</v>
      </c>
      <c r="G54" s="14"/>
    </row>
    <row r="55" spans="1:6" ht="15.75" customHeight="1" hidden="1" outlineLevel="1">
      <c r="A55" s="10" t="s">
        <v>58</v>
      </c>
      <c r="B55" s="11" t="s">
        <v>31</v>
      </c>
      <c r="C55" s="10" t="s">
        <v>29</v>
      </c>
      <c r="D55" s="35"/>
      <c r="E55" s="35"/>
      <c r="F55" s="35"/>
    </row>
    <row r="56" spans="1:6" ht="18.75" customHeight="1" hidden="1" outlineLevel="1">
      <c r="A56" s="10"/>
      <c r="B56" s="11" t="s">
        <v>32</v>
      </c>
      <c r="C56" s="10" t="s">
        <v>29</v>
      </c>
      <c r="D56" s="35"/>
      <c r="E56" s="35"/>
      <c r="F56" s="35"/>
    </row>
    <row r="57" spans="1:6" ht="20.25" customHeight="1" hidden="1" outlineLevel="1">
      <c r="A57" s="10"/>
      <c r="B57" s="11" t="s">
        <v>33</v>
      </c>
      <c r="C57" s="10" t="s">
        <v>29</v>
      </c>
      <c r="D57" s="35"/>
      <c r="E57" s="35"/>
      <c r="F57" s="35"/>
    </row>
    <row r="58" spans="1:6" ht="18" customHeight="1" collapsed="1">
      <c r="A58" s="10" t="s">
        <v>59</v>
      </c>
      <c r="B58" s="11" t="s">
        <v>35</v>
      </c>
      <c r="C58" s="10" t="s">
        <v>29</v>
      </c>
      <c r="D58" s="35"/>
      <c r="E58" s="35"/>
      <c r="F58" s="35"/>
    </row>
    <row r="59" spans="1:6" ht="15.75" customHeight="1">
      <c r="A59" s="10"/>
      <c r="B59" s="11" t="s">
        <v>32</v>
      </c>
      <c r="C59" s="10" t="s">
        <v>29</v>
      </c>
      <c r="D59" s="35">
        <v>196036.05000000002</v>
      </c>
      <c r="E59" s="35">
        <v>109580.36189999916</v>
      </c>
      <c r="F59" s="35">
        <f>$F$16*E59/$E$16</f>
        <v>115153.5846933899</v>
      </c>
    </row>
    <row r="60" spans="1:6" ht="18" customHeight="1">
      <c r="A60" s="10"/>
      <c r="B60" s="11" t="s">
        <v>33</v>
      </c>
      <c r="C60" s="10" t="s">
        <v>29</v>
      </c>
      <c r="D60" s="35">
        <v>192482.4</v>
      </c>
      <c r="E60" s="35">
        <v>107521.10900000001</v>
      </c>
      <c r="F60" s="35">
        <f>$F$17*E60/$E$17</f>
        <v>110526.4253099612</v>
      </c>
    </row>
    <row r="61" spans="1:7" ht="93" customHeight="1">
      <c r="A61" s="10" t="s">
        <v>60</v>
      </c>
      <c r="B61" s="11" t="s">
        <v>61</v>
      </c>
      <c r="C61" s="10" t="s">
        <v>29</v>
      </c>
      <c r="D61" s="36">
        <v>7292003.348999999</v>
      </c>
      <c r="E61" s="36">
        <f>E62+E65+E68+E71</f>
        <v>6382251</v>
      </c>
      <c r="F61" s="36">
        <v>6782516</v>
      </c>
      <c r="G61" s="48"/>
    </row>
    <row r="62" spans="1:10" ht="18" customHeight="1">
      <c r="A62" s="10"/>
      <c r="B62" s="11" t="s">
        <v>5</v>
      </c>
      <c r="C62" s="10" t="s">
        <v>29</v>
      </c>
      <c r="D62" s="37">
        <f>D63+D64</f>
        <v>971506.316</v>
      </c>
      <c r="E62" s="36">
        <f>E63+E64</f>
        <v>794110</v>
      </c>
      <c r="F62" s="36">
        <f>F63+F64</f>
        <v>843912.1269439262</v>
      </c>
      <c r="G62" s="45"/>
      <c r="H62" s="45"/>
      <c r="J62" s="46"/>
    </row>
    <row r="63" spans="1:10" ht="19.5" customHeight="1">
      <c r="A63" s="10"/>
      <c r="B63" s="11" t="s">
        <v>32</v>
      </c>
      <c r="C63" s="10" t="s">
        <v>29</v>
      </c>
      <c r="D63" s="38">
        <f>955567.663-420000</f>
        <v>535567.663</v>
      </c>
      <c r="E63" s="35">
        <v>399931</v>
      </c>
      <c r="F63" s="35">
        <v>424962.7876120823</v>
      </c>
      <c r="G63" s="45"/>
      <c r="I63" s="45"/>
      <c r="J63" s="47"/>
    </row>
    <row r="64" spans="1:10" ht="21" customHeight="1">
      <c r="A64" s="10"/>
      <c r="B64" s="11" t="s">
        <v>33</v>
      </c>
      <c r="C64" s="10" t="s">
        <v>29</v>
      </c>
      <c r="D64" s="38">
        <f>885938.653-450000</f>
        <v>435938.65300000005</v>
      </c>
      <c r="E64" s="35">
        <v>394179</v>
      </c>
      <c r="F64" s="35">
        <v>418949.3393318439</v>
      </c>
      <c r="G64" s="45"/>
      <c r="J64" s="47"/>
    </row>
    <row r="65" spans="1:10" ht="21" customHeight="1">
      <c r="A65" s="10"/>
      <c r="B65" s="11" t="s">
        <v>6</v>
      </c>
      <c r="C65" s="10" t="s">
        <v>29</v>
      </c>
      <c r="D65" s="37">
        <f>D66+D67</f>
        <v>1401025.492</v>
      </c>
      <c r="E65" s="36">
        <f>E66+E67</f>
        <v>1232260</v>
      </c>
      <c r="F65" s="36">
        <f>F66+F67</f>
        <v>1309540.4384127166</v>
      </c>
      <c r="G65" s="45"/>
      <c r="H65" s="45"/>
      <c r="J65" s="48"/>
    </row>
    <row r="66" spans="1:7" ht="17.25" customHeight="1">
      <c r="A66" s="10"/>
      <c r="B66" s="11" t="s">
        <v>32</v>
      </c>
      <c r="C66" s="10" t="s">
        <v>29</v>
      </c>
      <c r="D66" s="38">
        <f>652712.009+65000</f>
        <v>717712.009</v>
      </c>
      <c r="E66" s="35">
        <v>620143</v>
      </c>
      <c r="F66" s="35">
        <v>659435.9026619291</v>
      </c>
      <c r="G66" s="45"/>
    </row>
    <row r="67" spans="1:10" ht="18" customHeight="1">
      <c r="A67" s="10"/>
      <c r="B67" s="11" t="s">
        <v>33</v>
      </c>
      <c r="C67" s="10" t="s">
        <v>29</v>
      </c>
      <c r="D67" s="38">
        <f>623313.483+60000</f>
        <v>683313.483</v>
      </c>
      <c r="E67" s="35">
        <v>612117</v>
      </c>
      <c r="F67" s="35">
        <v>650104.5357507876</v>
      </c>
      <c r="G67" s="45"/>
      <c r="J67" s="48"/>
    </row>
    <row r="68" spans="1:10" ht="16.5" customHeight="1">
      <c r="A68" s="10"/>
      <c r="B68" s="11" t="s">
        <v>7</v>
      </c>
      <c r="C68" s="10" t="s">
        <v>29</v>
      </c>
      <c r="D68" s="37">
        <f>D69+D70</f>
        <v>2173079.1459999997</v>
      </c>
      <c r="E68" s="36">
        <f>E69+E70</f>
        <v>2011678</v>
      </c>
      <c r="F68" s="36">
        <f>F69+F70</f>
        <v>2137839.1654887907</v>
      </c>
      <c r="G68" s="45"/>
      <c r="H68" s="45"/>
      <c r="J68" s="48"/>
    </row>
    <row r="69" spans="1:7" ht="16.5" customHeight="1">
      <c r="A69" s="10"/>
      <c r="B69" s="11" t="s">
        <v>32</v>
      </c>
      <c r="C69" s="10" t="s">
        <v>29</v>
      </c>
      <c r="D69" s="38">
        <f>1022211.838+100000</f>
        <v>1122211.838</v>
      </c>
      <c r="E69" s="35">
        <v>1013124</v>
      </c>
      <c r="F69" s="35">
        <v>1076536.3622897314</v>
      </c>
      <c r="G69" s="45"/>
    </row>
    <row r="70" spans="1:10" ht="15.75" customHeight="1">
      <c r="A70" s="10"/>
      <c r="B70" s="11" t="s">
        <v>33</v>
      </c>
      <c r="C70" s="10" t="s">
        <v>29</v>
      </c>
      <c r="D70" s="38">
        <f>1040867.308+10000</f>
        <v>1050867.308</v>
      </c>
      <c r="E70" s="35">
        <v>998554</v>
      </c>
      <c r="F70" s="35">
        <v>1061302.8031990593</v>
      </c>
      <c r="G70" s="45"/>
      <c r="J70" s="48"/>
    </row>
    <row r="71" spans="1:10" ht="17.25" customHeight="1">
      <c r="A71" s="10"/>
      <c r="B71" s="11" t="s">
        <v>8</v>
      </c>
      <c r="C71" s="10" t="s">
        <v>29</v>
      </c>
      <c r="D71" s="37">
        <f>D61-D62-D65-D68</f>
        <v>2746392.3949999996</v>
      </c>
      <c r="E71" s="36">
        <f>E72+E73</f>
        <v>2344203</v>
      </c>
      <c r="F71" s="36">
        <f>F72+F73</f>
        <v>2491224.2691545673</v>
      </c>
      <c r="G71" s="45"/>
      <c r="H71" s="45"/>
      <c r="J71" s="48"/>
    </row>
    <row r="72" spans="1:6" ht="15" customHeight="1">
      <c r="A72" s="10"/>
      <c r="B72" s="11" t="s">
        <v>32</v>
      </c>
      <c r="C72" s="10" t="s">
        <v>29</v>
      </c>
      <c r="D72" s="38">
        <f>D71*I72</f>
        <v>0</v>
      </c>
      <c r="E72" s="35">
        <v>1181039</v>
      </c>
      <c r="F72" s="35">
        <v>1254484.9474362573</v>
      </c>
    </row>
    <row r="73" spans="1:10" ht="17.25" customHeight="1">
      <c r="A73" s="10"/>
      <c r="B73" s="11" t="s">
        <v>33</v>
      </c>
      <c r="C73" s="10" t="s">
        <v>29</v>
      </c>
      <c r="D73" s="38">
        <f>D71-D72</f>
        <v>2746392.3949999996</v>
      </c>
      <c r="E73" s="35">
        <v>1163164</v>
      </c>
      <c r="F73" s="35">
        <v>1236739.32171831</v>
      </c>
      <c r="G73" s="48"/>
      <c r="J73" s="48"/>
    </row>
    <row r="74" spans="1:8" ht="48.75" customHeight="1">
      <c r="A74" s="10" t="s">
        <v>62</v>
      </c>
      <c r="B74" s="11" t="s">
        <v>63</v>
      </c>
      <c r="C74" s="10" t="s">
        <v>29</v>
      </c>
      <c r="D74" s="36">
        <f>D75+D76</f>
        <v>2514040.244</v>
      </c>
      <c r="E74" s="36">
        <f>E75+E76</f>
        <v>2366909</v>
      </c>
      <c r="F74" s="36">
        <v>2539066.0000000005</v>
      </c>
      <c r="H74" s="54"/>
    </row>
    <row r="75" spans="1:6" ht="19.5" customHeight="1">
      <c r="A75" s="10"/>
      <c r="B75" s="11" t="s">
        <v>64</v>
      </c>
      <c r="C75" s="10" t="s">
        <v>29</v>
      </c>
      <c r="D75" s="35">
        <v>1243915.442</v>
      </c>
      <c r="E75" s="35">
        <v>1182079</v>
      </c>
      <c r="F75" s="35">
        <v>1264520</v>
      </c>
    </row>
    <row r="76" spans="1:6" ht="19.5" customHeight="1">
      <c r="A76" s="10"/>
      <c r="B76" s="11" t="s">
        <v>65</v>
      </c>
      <c r="C76" s="10" t="s">
        <v>29</v>
      </c>
      <c r="D76" s="35">
        <v>1270124.802</v>
      </c>
      <c r="E76" s="35">
        <v>1184830.0000000002</v>
      </c>
      <c r="F76" s="35">
        <v>1274550</v>
      </c>
    </row>
    <row r="77" spans="1:6" ht="18.75" customHeight="1">
      <c r="A77" s="10" t="s">
        <v>19</v>
      </c>
      <c r="B77" s="11" t="s">
        <v>66</v>
      </c>
      <c r="C77" s="10" t="s">
        <v>69</v>
      </c>
      <c r="D77" s="30">
        <v>1402.2160000000001</v>
      </c>
      <c r="E77" s="30">
        <f>D77</f>
        <v>1402.2160000000001</v>
      </c>
      <c r="F77" s="30">
        <f>E77</f>
        <v>1402.2160000000001</v>
      </c>
    </row>
    <row r="78" spans="1:6" ht="15" customHeight="1">
      <c r="A78" s="10"/>
      <c r="B78" s="11" t="s">
        <v>26</v>
      </c>
      <c r="C78" s="10"/>
      <c r="D78" s="30"/>
      <c r="E78" s="30"/>
      <c r="F78" s="30"/>
    </row>
    <row r="79" spans="1:8" ht="32.25" customHeight="1">
      <c r="A79" s="10" t="s">
        <v>67</v>
      </c>
      <c r="B79" s="11" t="s">
        <v>68</v>
      </c>
      <c r="C79" s="10" t="s">
        <v>69</v>
      </c>
      <c r="D79" s="30">
        <v>1362.093</v>
      </c>
      <c r="E79" s="30">
        <f aca="true" t="shared" si="0" ref="E79:E86">D79</f>
        <v>1362.093</v>
      </c>
      <c r="F79" s="30">
        <f>D79</f>
        <v>1362.093</v>
      </c>
      <c r="H79" s="54"/>
    </row>
    <row r="80" spans="1:6" ht="66" customHeight="1">
      <c r="A80" s="10" t="s">
        <v>70</v>
      </c>
      <c r="B80" s="11" t="s">
        <v>71</v>
      </c>
      <c r="C80" s="10" t="s">
        <v>69</v>
      </c>
      <c r="D80" s="30">
        <v>40.477</v>
      </c>
      <c r="E80" s="30">
        <f t="shared" si="0"/>
        <v>40.477</v>
      </c>
      <c r="F80" s="30">
        <f aca="true" t="shared" si="1" ref="F80:F86">E80</f>
        <v>40.477</v>
      </c>
    </row>
    <row r="81" spans="1:6" ht="18" customHeight="1">
      <c r="A81" s="10"/>
      <c r="B81" s="11" t="s">
        <v>5</v>
      </c>
      <c r="C81" s="10" t="s">
        <v>69</v>
      </c>
      <c r="D81" s="30">
        <v>38.43</v>
      </c>
      <c r="E81" s="30">
        <f t="shared" si="0"/>
        <v>38.43</v>
      </c>
      <c r="F81" s="30">
        <f t="shared" si="1"/>
        <v>38.43</v>
      </c>
    </row>
    <row r="82" spans="1:6" ht="21.75" customHeight="1">
      <c r="A82" s="10"/>
      <c r="B82" s="11" t="s">
        <v>6</v>
      </c>
      <c r="C82" s="10" t="s">
        <v>69</v>
      </c>
      <c r="D82" s="30">
        <v>2.485</v>
      </c>
      <c r="E82" s="30">
        <f t="shared" si="0"/>
        <v>2.485</v>
      </c>
      <c r="F82" s="30">
        <f t="shared" si="1"/>
        <v>2.485</v>
      </c>
    </row>
    <row r="83" spans="1:6" ht="15.75" customHeight="1">
      <c r="A83" s="10"/>
      <c r="B83" s="11" t="s">
        <v>7</v>
      </c>
      <c r="C83" s="10" t="s">
        <v>69</v>
      </c>
      <c r="D83" s="30">
        <v>0.429</v>
      </c>
      <c r="E83" s="30">
        <f t="shared" si="0"/>
        <v>0.429</v>
      </c>
      <c r="F83" s="30">
        <f t="shared" si="1"/>
        <v>0.429</v>
      </c>
    </row>
    <row r="84" spans="1:6" ht="18.75" customHeight="1">
      <c r="A84" s="10"/>
      <c r="B84" s="11" t="s">
        <v>8</v>
      </c>
      <c r="C84" s="10" t="s">
        <v>69</v>
      </c>
      <c r="D84" s="30">
        <v>0.042</v>
      </c>
      <c r="E84" s="30">
        <f t="shared" si="0"/>
        <v>0.042</v>
      </c>
      <c r="F84" s="30">
        <f t="shared" si="1"/>
        <v>0.042</v>
      </c>
    </row>
    <row r="85" spans="1:6" ht="53.25" customHeight="1">
      <c r="A85" s="10" t="s">
        <v>72</v>
      </c>
      <c r="B85" s="11" t="s">
        <v>73</v>
      </c>
      <c r="C85" s="10" t="s">
        <v>69</v>
      </c>
      <c r="D85" s="30">
        <v>0.024</v>
      </c>
      <c r="E85" s="30">
        <f t="shared" si="0"/>
        <v>0.024</v>
      </c>
      <c r="F85" s="30">
        <f t="shared" si="1"/>
        <v>0.024</v>
      </c>
    </row>
    <row r="86" spans="1:6" ht="32.25" customHeight="1">
      <c r="A86" s="10" t="s">
        <v>18</v>
      </c>
      <c r="B86" s="11" t="s">
        <v>74</v>
      </c>
      <c r="C86" s="10"/>
      <c r="D86" s="12">
        <v>1507.519</v>
      </c>
      <c r="E86" s="31">
        <f t="shared" si="0"/>
        <v>1507.519</v>
      </c>
      <c r="F86" s="31">
        <f t="shared" si="1"/>
        <v>1507.519</v>
      </c>
    </row>
    <row r="87" spans="1:6" ht="18" customHeight="1">
      <c r="A87" s="10"/>
      <c r="B87" s="11" t="s">
        <v>26</v>
      </c>
      <c r="C87" s="10"/>
      <c r="D87" s="12"/>
      <c r="E87" s="31"/>
      <c r="F87" s="31"/>
    </row>
    <row r="88" spans="1:6" ht="36.75" customHeight="1">
      <c r="A88" s="10" t="s">
        <v>75</v>
      </c>
      <c r="B88" s="11" t="s">
        <v>76</v>
      </c>
      <c r="C88" s="10" t="s">
        <v>69</v>
      </c>
      <c r="D88" s="12">
        <v>1383.041</v>
      </c>
      <c r="E88" s="31">
        <f aca="true" t="shared" si="2" ref="E88:F93">D88</f>
        <v>1383.041</v>
      </c>
      <c r="F88" s="31">
        <f t="shared" si="2"/>
        <v>1383.041</v>
      </c>
    </row>
    <row r="89" spans="1:6" ht="69" customHeight="1">
      <c r="A89" s="10" t="s">
        <v>77</v>
      </c>
      <c r="B89" s="11" t="s">
        <v>78</v>
      </c>
      <c r="C89" s="10" t="s">
        <v>69</v>
      </c>
      <c r="D89" s="12">
        <v>124.408</v>
      </c>
      <c r="E89" s="31">
        <f t="shared" si="2"/>
        <v>124.408</v>
      </c>
      <c r="F89" s="31">
        <f t="shared" si="2"/>
        <v>124.408</v>
      </c>
    </row>
    <row r="90" spans="1:6" ht="19.5" customHeight="1">
      <c r="A90" s="10"/>
      <c r="B90" s="11" t="s">
        <v>5</v>
      </c>
      <c r="C90" s="10" t="s">
        <v>69</v>
      </c>
      <c r="D90" s="12">
        <v>116.766</v>
      </c>
      <c r="E90" s="31">
        <f t="shared" si="2"/>
        <v>116.766</v>
      </c>
      <c r="F90" s="31">
        <f t="shared" si="2"/>
        <v>116.766</v>
      </c>
    </row>
    <row r="91" spans="1:6" ht="18" customHeight="1">
      <c r="A91" s="10"/>
      <c r="B91" s="11" t="s">
        <v>6</v>
      </c>
      <c r="C91" s="10" t="s">
        <v>69</v>
      </c>
      <c r="D91" s="12">
        <v>7.034</v>
      </c>
      <c r="E91" s="31">
        <f t="shared" si="2"/>
        <v>7.034</v>
      </c>
      <c r="F91" s="31">
        <f t="shared" si="2"/>
        <v>7.034</v>
      </c>
    </row>
    <row r="92" spans="1:6" ht="18" customHeight="1">
      <c r="A92" s="10"/>
      <c r="B92" s="11" t="s">
        <v>7</v>
      </c>
      <c r="C92" s="10" t="s">
        <v>69</v>
      </c>
      <c r="D92" s="12">
        <v>0.533</v>
      </c>
      <c r="E92" s="31">
        <f t="shared" si="2"/>
        <v>0.533</v>
      </c>
      <c r="F92" s="31">
        <f t="shared" si="2"/>
        <v>0.533</v>
      </c>
    </row>
    <row r="93" spans="1:6" ht="15.75" customHeight="1">
      <c r="A93" s="10"/>
      <c r="B93" s="11" t="s">
        <v>8</v>
      </c>
      <c r="C93" s="10" t="s">
        <v>69</v>
      </c>
      <c r="D93" s="12">
        <v>0.075</v>
      </c>
      <c r="E93" s="31">
        <f t="shared" si="2"/>
        <v>0.075</v>
      </c>
      <c r="F93" s="31">
        <f t="shared" si="2"/>
        <v>0.075</v>
      </c>
    </row>
    <row r="94" spans="1:6" ht="18.75" customHeight="1">
      <c r="A94" s="10" t="s">
        <v>79</v>
      </c>
      <c r="B94" s="11" t="s">
        <v>80</v>
      </c>
      <c r="C94" s="10" t="s">
        <v>69</v>
      </c>
      <c r="D94" s="12">
        <v>53.227</v>
      </c>
      <c r="E94" s="31">
        <v>53.227</v>
      </c>
      <c r="F94" s="31">
        <v>53.227</v>
      </c>
    </row>
    <row r="95" spans="1:6" ht="34.5" customHeight="1">
      <c r="A95" s="10" t="s">
        <v>81</v>
      </c>
      <c r="B95" s="11" t="s">
        <v>82</v>
      </c>
      <c r="C95" s="10" t="s">
        <v>83</v>
      </c>
      <c r="D95" s="35">
        <v>1898418.0825704727</v>
      </c>
      <c r="E95" s="35">
        <v>1843002.274999999</v>
      </c>
      <c r="F95" s="35">
        <v>3320019.3704130175</v>
      </c>
    </row>
    <row r="96" spans="1:6" ht="36.75" customHeight="1">
      <c r="A96" s="10" t="s">
        <v>84</v>
      </c>
      <c r="B96" s="11" t="s">
        <v>85</v>
      </c>
      <c r="C96" s="10"/>
      <c r="D96" s="12"/>
      <c r="E96" s="31"/>
      <c r="F96" s="31"/>
    </row>
    <row r="97" spans="1:6" ht="21" customHeight="1">
      <c r="A97" s="10" t="s">
        <v>86</v>
      </c>
      <c r="B97" s="11" t="s">
        <v>87</v>
      </c>
      <c r="C97" s="10" t="s">
        <v>88</v>
      </c>
      <c r="D97" s="55">
        <v>1460</v>
      </c>
      <c r="E97" s="38">
        <v>1460</v>
      </c>
      <c r="F97" s="38">
        <v>1460</v>
      </c>
    </row>
    <row r="98" spans="1:6" ht="33" customHeight="1">
      <c r="A98" s="10" t="s">
        <v>89</v>
      </c>
      <c r="B98" s="11" t="s">
        <v>90</v>
      </c>
      <c r="C98" s="10" t="s">
        <v>91</v>
      </c>
      <c r="D98" s="44">
        <v>38.70913812785388</v>
      </c>
      <c r="E98" s="31">
        <v>35.080395205479455</v>
      </c>
      <c r="F98" s="31">
        <v>45.0308</v>
      </c>
    </row>
    <row r="99" spans="1:6" ht="224.25" customHeight="1">
      <c r="A99" s="10" t="s">
        <v>92</v>
      </c>
      <c r="B99" s="11" t="s">
        <v>93</v>
      </c>
      <c r="C99" s="10"/>
      <c r="D99" s="32" t="s">
        <v>122</v>
      </c>
      <c r="E99" s="33" t="s">
        <v>123</v>
      </c>
      <c r="F99" s="33" t="s">
        <v>123</v>
      </c>
    </row>
    <row r="100" spans="1:6" ht="18" customHeight="1">
      <c r="A100" s="10" t="s">
        <v>94</v>
      </c>
      <c r="B100" s="11" t="s">
        <v>95</v>
      </c>
      <c r="C100" s="10" t="s">
        <v>83</v>
      </c>
      <c r="D100" s="35">
        <v>576260.27111</v>
      </c>
      <c r="E100" s="35">
        <v>412729.244</v>
      </c>
      <c r="F100" s="35">
        <v>533539.4340219704</v>
      </c>
    </row>
    <row r="101" spans="1:6" ht="18.75" customHeight="1">
      <c r="A101" s="10" t="s">
        <v>96</v>
      </c>
      <c r="B101" s="11" t="s">
        <v>97</v>
      </c>
      <c r="C101" s="10" t="s">
        <v>83</v>
      </c>
      <c r="D101" s="35">
        <v>185870.72703</v>
      </c>
      <c r="E101" s="35">
        <v>43891.475</v>
      </c>
      <c r="F101" s="35">
        <v>167741.78605999993</v>
      </c>
    </row>
    <row r="102" spans="1:6" ht="20.25" customHeight="1">
      <c r="A102" s="10" t="s">
        <v>98</v>
      </c>
      <c r="B102" s="11" t="s">
        <v>99</v>
      </c>
      <c r="C102" s="10" t="s">
        <v>83</v>
      </c>
      <c r="D102" s="35">
        <v>24623.88942</v>
      </c>
      <c r="E102" s="35">
        <v>11783.993378119998</v>
      </c>
      <c r="F102" s="35">
        <v>173533.87437669988</v>
      </c>
    </row>
    <row r="103" spans="1:6" ht="15" customHeight="1">
      <c r="A103" s="10" t="s">
        <v>100</v>
      </c>
      <c r="B103" s="11" t="s">
        <v>101</v>
      </c>
      <c r="C103" s="10" t="s">
        <v>83</v>
      </c>
      <c r="D103" s="35">
        <v>48765</v>
      </c>
      <c r="E103" s="38"/>
      <c r="F103" s="38"/>
    </row>
    <row r="104" spans="1:6" ht="33.75" customHeight="1">
      <c r="A104" s="10" t="s">
        <v>102</v>
      </c>
      <c r="B104" s="11" t="s">
        <v>103</v>
      </c>
      <c r="C104" s="10" t="s">
        <v>1</v>
      </c>
      <c r="D104" s="34">
        <v>0.0161</v>
      </c>
      <c r="E104" s="34">
        <v>0.006839738118952037</v>
      </c>
      <c r="F104" s="34">
        <v>0.0523</v>
      </c>
    </row>
    <row r="105" spans="1:6" ht="101.25" customHeight="1">
      <c r="A105" s="10" t="s">
        <v>104</v>
      </c>
      <c r="B105" s="11" t="s">
        <v>105</v>
      </c>
      <c r="C105" s="10"/>
      <c r="D105" s="12"/>
      <c r="E105" s="31"/>
      <c r="F105" s="56" t="s">
        <v>130</v>
      </c>
    </row>
    <row r="106" spans="1:9" s="15" customFormat="1" ht="17.25" customHeight="1">
      <c r="A106" s="16" t="s">
        <v>106</v>
      </c>
      <c r="I106" s="52"/>
    </row>
    <row r="108" ht="15.75">
      <c r="F108" s="24"/>
    </row>
  </sheetData>
  <sheetProtection/>
  <mergeCells count="2">
    <mergeCell ref="A5:F5"/>
    <mergeCell ref="E1:F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  <headerFooter alignWithMargins="0">
    <oddFooter>&amp;R&amp;P</oddFooter>
  </headerFooter>
  <rowBreaks count="1" manualBreakCount="1">
    <brk id="66" max="5" man="1"/>
  </rowBreaks>
  <colBreaks count="1" manualBreakCount="1">
    <brk id="6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F1" sqref="F1:I1"/>
    </sheetView>
  </sheetViews>
  <sheetFormatPr defaultColWidth="9.00390625" defaultRowHeight="12.75"/>
  <cols>
    <col min="1" max="1" width="5.125" style="1" customWidth="1"/>
    <col min="2" max="2" width="43.125" style="1" customWidth="1"/>
    <col min="3" max="3" width="12.25390625" style="1" customWidth="1"/>
    <col min="4" max="4" width="11.125" style="1" customWidth="1"/>
    <col min="5" max="5" width="11.875" style="1" customWidth="1"/>
    <col min="6" max="6" width="11.375" style="1" customWidth="1"/>
    <col min="7" max="7" width="9.37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6:9" ht="56.25" customHeight="1">
      <c r="F1" s="65"/>
      <c r="G1" s="66"/>
      <c r="H1" s="66"/>
      <c r="I1" s="66"/>
    </row>
    <row r="2" spans="1:9" ht="16.5">
      <c r="A2" s="61" t="s">
        <v>17</v>
      </c>
      <c r="B2" s="68"/>
      <c r="C2" s="68"/>
      <c r="D2" s="68"/>
      <c r="E2" s="68"/>
      <c r="F2" s="68"/>
      <c r="G2" s="68"/>
      <c r="H2" s="68"/>
      <c r="I2" s="68"/>
    </row>
    <row r="5" spans="1:9" s="3" customFormat="1" ht="60.75" customHeight="1">
      <c r="A5" s="67" t="s">
        <v>2</v>
      </c>
      <c r="B5" s="67" t="s">
        <v>0</v>
      </c>
      <c r="C5" s="67" t="s">
        <v>9</v>
      </c>
      <c r="D5" s="67" t="s">
        <v>3</v>
      </c>
      <c r="E5" s="67"/>
      <c r="F5" s="67" t="s">
        <v>16</v>
      </c>
      <c r="G5" s="67"/>
      <c r="H5" s="67" t="s">
        <v>4</v>
      </c>
      <c r="I5" s="67"/>
    </row>
    <row r="6" spans="1:9" s="4" customFormat="1" ht="30" customHeight="1">
      <c r="A6" s="67"/>
      <c r="B6" s="67"/>
      <c r="C6" s="67"/>
      <c r="D6" s="2" t="s">
        <v>14</v>
      </c>
      <c r="E6" s="2" t="s">
        <v>15</v>
      </c>
      <c r="F6" s="2" t="s">
        <v>14</v>
      </c>
      <c r="G6" s="2" t="s">
        <v>15</v>
      </c>
      <c r="H6" s="2" t="s">
        <v>129</v>
      </c>
      <c r="I6" s="2" t="s">
        <v>124</v>
      </c>
    </row>
    <row r="7" spans="1:9" s="4" customFormat="1" ht="54" customHeight="1">
      <c r="A7" s="5">
        <v>1</v>
      </c>
      <c r="B7" s="6" t="s">
        <v>11</v>
      </c>
      <c r="C7" s="5" t="s">
        <v>10</v>
      </c>
      <c r="D7" s="7">
        <v>338.92</v>
      </c>
      <c r="E7" s="7">
        <v>338.92</v>
      </c>
      <c r="F7" s="7">
        <v>338.92</v>
      </c>
      <c r="G7" s="7">
        <v>338.92</v>
      </c>
      <c r="H7" s="7">
        <f>G7</f>
        <v>338.92</v>
      </c>
      <c r="I7" s="58">
        <v>561.5</v>
      </c>
    </row>
    <row r="8" spans="1:9" s="4" customFormat="1" ht="66.75" customHeight="1">
      <c r="A8" s="5" t="s">
        <v>19</v>
      </c>
      <c r="B8" s="6" t="s">
        <v>12</v>
      </c>
      <c r="C8" s="5" t="s">
        <v>10</v>
      </c>
      <c r="D8" s="7">
        <v>30.21</v>
      </c>
      <c r="E8" s="7">
        <v>291</v>
      </c>
      <c r="F8" s="7">
        <v>101.83</v>
      </c>
      <c r="G8" s="7">
        <f>F8</f>
        <v>101.83</v>
      </c>
      <c r="H8" s="7">
        <f>G8</f>
        <v>101.83</v>
      </c>
      <c r="I8" s="7">
        <v>321.34</v>
      </c>
    </row>
    <row r="9" spans="1:9" s="4" customFormat="1" ht="27" customHeight="1">
      <c r="A9" s="5" t="s">
        <v>18</v>
      </c>
      <c r="B9" s="6" t="s">
        <v>13</v>
      </c>
      <c r="C9" s="5" t="s">
        <v>1</v>
      </c>
      <c r="D9" s="7"/>
      <c r="E9" s="7"/>
      <c r="F9" s="7"/>
      <c r="G9" s="7"/>
      <c r="H9" s="7"/>
      <c r="I9" s="7"/>
    </row>
    <row r="10" spans="1:10" s="4" customFormat="1" ht="27" customHeight="1">
      <c r="A10" s="5"/>
      <c r="B10" s="6" t="s">
        <v>5</v>
      </c>
      <c r="C10" s="5" t="s">
        <v>1</v>
      </c>
      <c r="D10" s="41">
        <v>0.02743544895482316</v>
      </c>
      <c r="E10" s="41">
        <v>0.0569</v>
      </c>
      <c r="F10" s="40">
        <v>0.0569</v>
      </c>
      <c r="G10" s="41">
        <v>0.053064</v>
      </c>
      <c r="H10" s="40">
        <f>G10</f>
        <v>0.053064</v>
      </c>
      <c r="I10" s="41">
        <v>0.2286844353719053</v>
      </c>
      <c r="J10" s="39"/>
    </row>
    <row r="11" spans="1:10" s="4" customFormat="1" ht="27" customHeight="1">
      <c r="A11" s="5"/>
      <c r="B11" s="6" t="s">
        <v>6</v>
      </c>
      <c r="C11" s="5" t="s">
        <v>1</v>
      </c>
      <c r="D11" s="41">
        <v>0.025447372943604087</v>
      </c>
      <c r="E11" s="41">
        <v>0.0528</v>
      </c>
      <c r="F11" s="40">
        <v>0.0528</v>
      </c>
      <c r="G11" s="41">
        <v>0.04921199999999999</v>
      </c>
      <c r="H11" s="40">
        <f>G11</f>
        <v>0.04921199999999999</v>
      </c>
      <c r="I11" s="41">
        <v>0.21208386916783886</v>
      </c>
      <c r="J11" s="39"/>
    </row>
    <row r="12" spans="1:10" s="4" customFormat="1" ht="27" customHeight="1">
      <c r="A12" s="5"/>
      <c r="B12" s="6" t="s">
        <v>7</v>
      </c>
      <c r="C12" s="5" t="s">
        <v>1</v>
      </c>
      <c r="D12" s="41">
        <v>0.01731835103106389</v>
      </c>
      <c r="E12" s="41">
        <v>0.0359</v>
      </c>
      <c r="F12" s="40">
        <v>0.0359</v>
      </c>
      <c r="G12" s="41">
        <v>0.033516</v>
      </c>
      <c r="H12" s="40">
        <f>G12</f>
        <v>0.033516</v>
      </c>
      <c r="I12" s="41">
        <v>0.1444404405232319</v>
      </c>
      <c r="J12" s="39"/>
    </row>
    <row r="13" spans="1:10" s="4" customFormat="1" ht="27" customHeight="1">
      <c r="A13" s="5"/>
      <c r="B13" s="6" t="s">
        <v>8</v>
      </c>
      <c r="C13" s="5" t="s">
        <v>1</v>
      </c>
      <c r="D13" s="41">
        <v>0.01023357106381048</v>
      </c>
      <c r="E13" s="41">
        <v>0.0212</v>
      </c>
      <c r="F13" s="40">
        <v>0.0212</v>
      </c>
      <c r="G13" s="41">
        <v>0.019799999999999998</v>
      </c>
      <c r="H13" s="40">
        <f>G13</f>
        <v>0.019799999999999998</v>
      </c>
      <c r="I13" s="41">
        <v>0.08533001319847215</v>
      </c>
      <c r="J13" s="39"/>
    </row>
    <row r="15" spans="1:9" ht="15.75">
      <c r="A15" s="23"/>
      <c r="B15" s="24"/>
      <c r="C15" s="24"/>
      <c r="D15" s="24"/>
      <c r="E15" s="24"/>
      <c r="F15" s="24"/>
      <c r="G15" s="24"/>
      <c r="H15" s="24"/>
      <c r="I15" s="24"/>
    </row>
    <row r="16" spans="2:9" ht="15.75">
      <c r="B16" s="57"/>
      <c r="C16" s="24"/>
      <c r="D16" s="24"/>
      <c r="E16" s="24"/>
      <c r="F16" s="24"/>
      <c r="G16" s="24"/>
      <c r="H16" s="24"/>
      <c r="I16" s="24"/>
    </row>
  </sheetData>
  <sheetProtection/>
  <mergeCells count="8">
    <mergeCell ref="F1:I1"/>
    <mergeCell ref="F5:G5"/>
    <mergeCell ref="H5:I5"/>
    <mergeCell ref="A2:I2"/>
    <mergeCell ref="A5:A6"/>
    <mergeCell ref="B5:B6"/>
    <mergeCell ref="C5:C6"/>
    <mergeCell ref="D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Александра Михайловна Зеленина</cp:lastModifiedBy>
  <cp:lastPrinted>2016-04-18T14:29:31Z</cp:lastPrinted>
  <dcterms:created xsi:type="dcterms:W3CDTF">2014-08-15T10:06:32Z</dcterms:created>
  <dcterms:modified xsi:type="dcterms:W3CDTF">2016-04-19T05:12:34Z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