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<sst xmlns="http://schemas.openxmlformats.org/spreadsheetml/2006/main" count="876" uniqueCount="107">
  <si>
    <t>Участок</t>
  </si>
  <si>
    <t>Номер договора</t>
  </si>
  <si>
    <t>Наименование предприятия</t>
  </si>
  <si>
    <t>Вид напряжения</t>
  </si>
  <si>
    <t>СН-2</t>
  </si>
  <si>
    <t>НН</t>
  </si>
  <si>
    <t>ГПУ ЯВ-48/1 ГУИН</t>
  </si>
  <si>
    <t>ЗАО"Высокотемпературные строительные материалы"</t>
  </si>
  <si>
    <t>Закрытое акционерное общество "Катавский цемент"</t>
  </si>
  <si>
    <t>ВН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</si>
  <si>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</si>
  <si>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</si>
  <si>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</si>
  <si>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</si>
  <si>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"Саткинский чугуноплавильный завод"</t>
  </si>
  <si>
    <t>ЗАО "Трубный опытно-экспериментальный завод"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</si>
  <si>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</si>
  <si>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МП "Энергетик"</t>
  </si>
  <si>
    <t>МУП "Копейские электрические сети"</t>
  </si>
  <si>
    <t>МУП МПОЭ г. Трехгорный</t>
  </si>
  <si>
    <t>МУП "Производственное объединение водоснабжения и водоотведения"</t>
  </si>
  <si>
    <t>МУП "Санаторий "Дальняя дача"</t>
  </si>
  <si>
    <t>Открытое акционерное общество "Автомобильный завод "Урал"</t>
  </si>
  <si>
    <t>ОАО "Агрегат"</t>
  </si>
  <si>
    <t>ОАО "Ашинский химический завод"</t>
  </si>
  <si>
    <t>ОАО Вишневогорский ГОК</t>
  </si>
  <si>
    <t>ОАО Кыштымское машиностроительное объединение</t>
  </si>
  <si>
    <t>ОАО "Кыштымский абразивный завод"</t>
  </si>
  <si>
    <t>ОАО "Миассэлектроаппарат"</t>
  </si>
  <si>
    <t>ОАО "Победа"</t>
  </si>
  <si>
    <t>ОАО" РосНИТИ"</t>
  </si>
  <si>
    <t>ОАО"Трансэнерго"</t>
  </si>
  <si>
    <t>ОАО "Тургоякское рудоуправление"</t>
  </si>
  <si>
    <t>ОАО"Уралавтоприцеп"</t>
  </si>
  <si>
    <t>ОАО"ФНПЦ"Станкомаш"</t>
  </si>
  <si>
    <t>ОАО "Челябинский автомеханический завод"</t>
  </si>
  <si>
    <t>ОАО "Челябинское авиапредприятие"</t>
  </si>
  <si>
    <t>ОАО "Челябметрострой"</t>
  </si>
  <si>
    <t>ОАО"ЧЗПСН-Профнастил"</t>
  </si>
  <si>
    <t>ОАО "Челябинская электросетевая компания"</t>
  </si>
  <si>
    <t>ОАО "ЧЭМК" дог 945</t>
  </si>
  <si>
    <t>ОАО "Челябинский электрометаллургический комбина"</t>
  </si>
  <si>
    <t>ОАО "Электромашина "</t>
  </si>
  <si>
    <t>ОАО "Электромашина" Агрегатное производство</t>
  </si>
  <si>
    <t>ОАО"ЭНЕРГОПРОМ-Челябинский электродный завод"</t>
  </si>
  <si>
    <t>ОАО"Южноуральский завод "Кристалл"</t>
  </si>
  <si>
    <t>ООО"Альтаир"</t>
  </si>
  <si>
    <t>ООО "АЭС Инвест"</t>
  </si>
  <si>
    <t>ООО"Газпром энерго"</t>
  </si>
  <si>
    <t>ООО"Единая Коммунальная Компания"</t>
  </si>
  <si>
    <t>ООО "Жилстрой №9"</t>
  </si>
  <si>
    <t>ООО "Завод ЖБИ"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</si>
  <si>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</si>
  <si>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</si>
  <si>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</si>
  <si>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</si>
  <si>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</si>
  <si>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ООО"Коммет"</t>
  </si>
  <si>
    <t>ООО"Коркинская энергосетевая компания"</t>
  </si>
  <si>
    <t>ООО "Медведевский мраморный карьер"</t>
  </si>
  <si>
    <t>ООО "Миассэнергосервис"</t>
  </si>
  <si>
    <t>ООО МИЗ-Энерго</t>
  </si>
  <si>
    <t>ООО ПКП "НикМа"</t>
  </si>
  <si>
    <t>ООО "ПСО КПД и СК"</t>
  </si>
  <si>
    <t>ООО "Регионснабсбыт"</t>
  </si>
  <si>
    <t>ООО "Рубин-Энерго"</t>
  </si>
  <si>
    <t>ООО"Сити-Парк"</t>
  </si>
  <si>
    <t>Сетевая компания ООО"Энергия+"</t>
  </si>
  <si>
    <t>ООО"СПЕКТР-ЭЛЕКТРО"</t>
  </si>
  <si>
    <t>ООО"ТЭСиС"</t>
  </si>
  <si>
    <t>ООО "Треол"</t>
  </si>
  <si>
    <t>ООО "Универмаг "Детский мир"</t>
  </si>
  <si>
    <t>ООО"УЭС"</t>
  </si>
  <si>
    <t>ООО"УралПром"</t>
  </si>
  <si>
    <t>ООО "Усть-Катавские электросети"</t>
  </si>
  <si>
    <t>ООО "Челябинский завод керамических материалов"</t>
  </si>
  <si>
    <t>ООО "Электросетевая компания"</t>
  </si>
  <si>
    <t>ООО "Энергоснабжающая сетевая компания"</t>
  </si>
  <si>
    <t>ФГУП"Завод Пластмасс"</t>
  </si>
  <si>
    <t>ФГУП ПО "Маяк"</t>
  </si>
  <si>
    <t>ФГУП "Приборостроительный завод"</t>
  </si>
  <si>
    <t>ФГУП "Сигнал"</t>
  </si>
  <si>
    <t>ООО "Юго-Запад ЖилСтрой"</t>
  </si>
  <si>
    <t>ОАО "Комбинат хлебопродуктов имени Григоровича"</t>
  </si>
  <si>
    <t>ООО "Электросетевая компания" г. Екатеринбург</t>
  </si>
  <si>
    <t>ООО "Уралвермикулит"</t>
  </si>
  <si>
    <t>МУП Челябгортранс"</t>
  </si>
  <si>
    <t>0083/2385</t>
  </si>
  <si>
    <t>Филиал ОАО"МРСК Урала"-"Челябэнерго"</t>
  </si>
  <si>
    <t>ООО Новосилеглазовский завод строительных материал</t>
  </si>
  <si>
    <t>ООО "Озерская энергокомпания"</t>
  </si>
  <si>
    <t>ЗАО"ЖБИ-2"</t>
  </si>
  <si>
    <t>ОАО "28 Электрическая сеть"</t>
  </si>
  <si>
    <t>ООО"Газпром трансгаз Екатеринбург"</t>
  </si>
  <si>
    <t>кВтч</t>
  </si>
  <si>
    <t>кВт</t>
  </si>
  <si>
    <t>в т.ч. Население</t>
  </si>
  <si>
    <t>Объем  фактического полезного отпуска электроэнергии и мощности в разрезе территориальных сетевых организаций по уровням напряжения  за июнь 2011 года</t>
  </si>
  <si>
    <t>Всего:, в т.ч.</t>
  </si>
  <si>
    <t>в том числе ОАО " МРСК"</t>
  </si>
  <si>
    <t>Директор по маркетингу и сбыту</t>
  </si>
  <si>
    <t>Директор по техническим вопросам</t>
  </si>
  <si>
    <t>Т.К.Просоленко</t>
  </si>
  <si>
    <t>В.Н.Петренко</t>
  </si>
  <si>
    <t>Общий итог</t>
  </si>
  <si>
    <t xml:space="preserve"> Итог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</si>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</sst>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1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5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3" fontId="0" fillId="24" borderId="12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3" fontId="15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3" fontId="15" fillId="24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3" fontId="15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15" fillId="24" borderId="13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PageLayoutView="0" workbookViewId="0" topLeftCell="A1">
      <selection activeCell="H210" sqref="A1:H210"/>
    </sheetView>
  </sheetViews>
  <sheetFormatPr defaultColWidth="9.140625" defaultRowHeight="15"/>
  <cols>
    <col min="3" max="3" width="28.7109375" style="0" customWidth="1"/>
    <col min="4" max="4" width="13.57421875" style="0" customWidth="1"/>
    <col min="5" max="5" width="14.57421875" style="0" customWidth="1"/>
    <col min="6" max="6" width="16.421875" style="10" customWidth="1"/>
    <col min="7" max="7" width="17.00390625" style="10" customWidth="1"/>
  </cols>
  <sheetData>
    <row r="1" spans="1:7" ht="25.5" customHeight="1">
      <c r="A1" s="45" t="s">
        <v>97</v>
      </c>
      <c r="B1" s="45"/>
      <c r="C1" s="45"/>
      <c r="D1" s="45"/>
      <c r="E1" s="45"/>
      <c r="F1" s="45"/>
      <c r="G1" s="45"/>
    </row>
    <row r="2" spans="1:7" ht="15">
      <c r="A2" s="15"/>
      <c r="B2" s="15"/>
      <c r="C2" s="15"/>
      <c r="D2" s="15"/>
      <c r="E2" s="15"/>
      <c r="F2" s="14"/>
      <c r="G2" s="14"/>
    </row>
    <row r="3" spans="1:7" s="1" customFormat="1" ht="15">
      <c r="A3" s="43"/>
      <c r="B3" s="43"/>
      <c r="C3" s="43"/>
      <c r="D3" s="43"/>
      <c r="E3" s="43"/>
      <c r="F3" s="11"/>
      <c r="G3" s="11"/>
    </row>
    <row r="4" spans="1:7" s="1" customFormat="1" ht="45">
      <c r="A4" s="2" t="s">
        <v>0</v>
      </c>
      <c r="B4" s="2" t="s">
        <v>1</v>
      </c>
      <c r="C4" s="2" t="s">
        <v>2</v>
      </c>
      <c r="D4" s="2" t="s">
        <v>3</v>
      </c>
      <c r="E4" s="6" t="s">
        <v>94</v>
      </c>
      <c r="F4" s="12" t="s">
        <v>95</v>
      </c>
      <c r="G4" s="12" t="s">
        <v>96</v>
      </c>
    </row>
    <row r="5" spans="1:7" s="1" customFormat="1" ht="15">
      <c r="A5" s="2">
        <v>2</v>
      </c>
      <c r="B5" s="2">
        <v>3</v>
      </c>
      <c r="C5" s="2">
        <v>4</v>
      </c>
      <c r="D5" s="2">
        <v>5</v>
      </c>
      <c r="E5" s="6">
        <v>12</v>
      </c>
      <c r="F5" s="11"/>
      <c r="G5" s="11"/>
    </row>
    <row r="6" spans="1:7" ht="15">
      <c r="A6" s="4">
        <v>31</v>
      </c>
      <c r="B6" s="3">
        <v>2382</v>
      </c>
      <c r="C6" s="5" t="s">
        <v>6</v>
      </c>
      <c r="D6" s="5" t="s">
        <v>4</v>
      </c>
      <c r="E6" s="8">
        <v>536079</v>
      </c>
      <c r="F6" s="13">
        <v>1537</v>
      </c>
      <c r="G6" s="13"/>
    </row>
    <row r="7" spans="1:7" ht="15">
      <c r="A7" s="4">
        <v>15</v>
      </c>
      <c r="B7" s="3">
        <v>2032</v>
      </c>
      <c r="C7" s="5" t="s">
        <v>7</v>
      </c>
      <c r="D7" s="5" t="s">
        <v>4</v>
      </c>
      <c r="E7" s="8">
        <v>1206205</v>
      </c>
      <c r="F7" s="13">
        <v>2558</v>
      </c>
      <c r="G7" s="13"/>
    </row>
    <row r="8" spans="1:7" ht="15">
      <c r="A8" s="4">
        <v>15</v>
      </c>
      <c r="B8" s="3">
        <v>2032</v>
      </c>
      <c r="C8" s="5" t="s">
        <v>7</v>
      </c>
      <c r="D8" s="5" t="s">
        <v>5</v>
      </c>
      <c r="E8" s="7">
        <v>0</v>
      </c>
      <c r="F8" s="13">
        <v>45</v>
      </c>
      <c r="G8" s="13"/>
    </row>
    <row r="9" spans="1:7" ht="15">
      <c r="A9" s="4">
        <v>75</v>
      </c>
      <c r="B9" s="3">
        <v>4000</v>
      </c>
      <c r="C9" s="5" t="s">
        <v>8</v>
      </c>
      <c r="D9" s="5" t="s">
        <v>9</v>
      </c>
      <c r="E9" s="8">
        <v>702228</v>
      </c>
      <c r="F9" s="13">
        <v>1706</v>
      </c>
      <c r="G9" s="13"/>
    </row>
    <row r="10" spans="1:7" ht="15">
      <c r="A10" s="4">
        <v>75</v>
      </c>
      <c r="B10" s="3">
        <v>4000</v>
      </c>
      <c r="C10" s="5" t="s">
        <v>8</v>
      </c>
      <c r="D10" s="5" t="s">
        <v>4</v>
      </c>
      <c r="E10" s="8">
        <v>78727</v>
      </c>
      <c r="F10" s="13">
        <v>88</v>
      </c>
      <c r="G10" s="13"/>
    </row>
    <row r="11" spans="1:7" ht="15">
      <c r="A11" s="4">
        <v>31</v>
      </c>
      <c r="B11" s="3">
        <v>3202</v>
      </c>
      <c r="C11" s="5" t="s">
        <v>11</v>
      </c>
      <c r="D11" s="5" t="s">
        <v>4</v>
      </c>
      <c r="E11" s="8">
        <v>991396</v>
      </c>
      <c r="F11" s="13">
        <v>1637</v>
      </c>
      <c r="G11" s="13"/>
    </row>
    <row r="12" spans="1:7" ht="15">
      <c r="A12" s="4">
        <v>31</v>
      </c>
      <c r="B12" s="3">
        <v>3202</v>
      </c>
      <c r="C12" s="5" t="s">
        <v>11</v>
      </c>
      <c r="D12" s="5" t="s">
        <v>5</v>
      </c>
      <c r="E12" s="8">
        <v>166140</v>
      </c>
      <c r="F12" s="13">
        <v>420</v>
      </c>
      <c r="G12" s="13"/>
    </row>
    <row r="13" spans="1:7" ht="15">
      <c r="A13" s="4">
        <v>71</v>
      </c>
      <c r="B13" s="3">
        <v>965</v>
      </c>
      <c r="C13" s="5" t="s">
        <v>12</v>
      </c>
      <c r="D13" s="5" t="s">
        <v>4</v>
      </c>
      <c r="E13" s="8">
        <v>3664279</v>
      </c>
      <c r="F13" s="13">
        <v>10421</v>
      </c>
      <c r="G13" s="13"/>
    </row>
    <row r="14" spans="1:7" ht="15">
      <c r="A14" s="4">
        <v>71</v>
      </c>
      <c r="B14" s="3">
        <v>965</v>
      </c>
      <c r="C14" s="5" t="s">
        <v>12</v>
      </c>
      <c r="D14" s="5" t="s">
        <v>5</v>
      </c>
      <c r="E14" s="8">
        <v>10276454</v>
      </c>
      <c r="F14" s="13">
        <v>23116</v>
      </c>
      <c r="G14" s="13">
        <v>6056238</v>
      </c>
    </row>
    <row r="15" spans="1:7" ht="15">
      <c r="A15" s="4">
        <v>31</v>
      </c>
      <c r="B15" s="3">
        <v>627</v>
      </c>
      <c r="C15" s="5" t="s">
        <v>13</v>
      </c>
      <c r="D15" s="5" t="s">
        <v>4</v>
      </c>
      <c r="E15" s="7">
        <v>0</v>
      </c>
      <c r="F15" s="13">
        <v>0</v>
      </c>
      <c r="G15" s="13"/>
    </row>
    <row r="16" spans="1:7" ht="15">
      <c r="A16" s="4">
        <v>31</v>
      </c>
      <c r="B16" s="3">
        <v>627</v>
      </c>
      <c r="C16" s="5" t="s">
        <v>13</v>
      </c>
      <c r="D16" s="5" t="s">
        <v>5</v>
      </c>
      <c r="E16" s="8">
        <v>30511</v>
      </c>
      <c r="F16" s="13">
        <v>86</v>
      </c>
      <c r="G16" s="13"/>
    </row>
    <row r="17" spans="1:7" ht="15">
      <c r="A17" s="4">
        <v>76</v>
      </c>
      <c r="B17" s="3">
        <v>117</v>
      </c>
      <c r="C17" s="5" t="s">
        <v>14</v>
      </c>
      <c r="D17" s="5" t="s">
        <v>4</v>
      </c>
      <c r="E17" s="8">
        <v>1092768</v>
      </c>
      <c r="F17" s="13">
        <v>1374</v>
      </c>
      <c r="G17" s="13"/>
    </row>
    <row r="18" spans="1:7" ht="15">
      <c r="A18" s="4">
        <v>31</v>
      </c>
      <c r="B18" s="3">
        <v>958</v>
      </c>
      <c r="C18" s="5" t="s">
        <v>15</v>
      </c>
      <c r="D18" s="5" t="s">
        <v>10</v>
      </c>
      <c r="E18" s="8">
        <v>3763104</v>
      </c>
      <c r="F18" s="13">
        <v>7455</v>
      </c>
      <c r="G18" s="13"/>
    </row>
    <row r="19" spans="1:7" ht="15">
      <c r="A19" s="4">
        <v>75</v>
      </c>
      <c r="B19" s="3">
        <v>144</v>
      </c>
      <c r="C19" s="5" t="s">
        <v>16</v>
      </c>
      <c r="D19" s="5" t="s">
        <v>9</v>
      </c>
      <c r="E19" s="8">
        <v>10897156</v>
      </c>
      <c r="F19" s="13">
        <v>16311</v>
      </c>
      <c r="G19" s="13"/>
    </row>
    <row r="20" spans="1:7" ht="15">
      <c r="A20" s="4">
        <v>75</v>
      </c>
      <c r="B20" s="3">
        <v>144</v>
      </c>
      <c r="C20" s="5" t="s">
        <v>16</v>
      </c>
      <c r="D20" s="5" t="s">
        <v>4</v>
      </c>
      <c r="E20" s="7">
        <v>287</v>
      </c>
      <c r="F20" s="13">
        <v>23</v>
      </c>
      <c r="G20" s="13"/>
    </row>
    <row r="21" spans="1:7" ht="15">
      <c r="A21" s="4">
        <v>75</v>
      </c>
      <c r="B21" s="3">
        <v>144</v>
      </c>
      <c r="C21" s="5" t="s">
        <v>16</v>
      </c>
      <c r="D21" s="5" t="s">
        <v>5</v>
      </c>
      <c r="E21" s="8">
        <v>35791</v>
      </c>
      <c r="F21" s="13">
        <v>59</v>
      </c>
      <c r="G21" s="13">
        <v>32181</v>
      </c>
    </row>
    <row r="22" spans="1:7" ht="15">
      <c r="A22" s="4">
        <v>34</v>
      </c>
      <c r="B22" s="3">
        <v>468</v>
      </c>
      <c r="C22" s="5" t="s">
        <v>17</v>
      </c>
      <c r="D22" s="5" t="s">
        <v>4</v>
      </c>
      <c r="E22" s="8">
        <v>126811</v>
      </c>
      <c r="F22" s="13">
        <v>464</v>
      </c>
      <c r="G22" s="13"/>
    </row>
    <row r="23" spans="1:7" ht="15">
      <c r="A23" s="4">
        <v>34</v>
      </c>
      <c r="B23" s="3">
        <v>468</v>
      </c>
      <c r="C23" s="5" t="s">
        <v>17</v>
      </c>
      <c r="D23" s="5" t="s">
        <v>5</v>
      </c>
      <c r="E23" s="8">
        <v>112360</v>
      </c>
      <c r="F23" s="13">
        <v>246</v>
      </c>
      <c r="G23" s="13">
        <v>44554</v>
      </c>
    </row>
    <row r="24" spans="1:7" ht="15">
      <c r="A24" s="4">
        <v>31</v>
      </c>
      <c r="B24" s="3">
        <v>7158</v>
      </c>
      <c r="C24" s="5" t="s">
        <v>18</v>
      </c>
      <c r="D24" s="5" t="s">
        <v>4</v>
      </c>
      <c r="E24" s="8">
        <v>1187850</v>
      </c>
      <c r="F24" s="13">
        <v>779</v>
      </c>
      <c r="G24" s="13"/>
    </row>
    <row r="25" spans="1:7" ht="15">
      <c r="A25" s="4">
        <v>31</v>
      </c>
      <c r="B25" s="3">
        <v>7158</v>
      </c>
      <c r="C25" s="5" t="s">
        <v>18</v>
      </c>
      <c r="D25" s="5" t="s">
        <v>5</v>
      </c>
      <c r="E25" s="8">
        <v>5140676</v>
      </c>
      <c r="F25" s="13">
        <v>5801</v>
      </c>
      <c r="G25" s="13">
        <v>2836985</v>
      </c>
    </row>
    <row r="26" spans="1:7" ht="15">
      <c r="A26" s="4">
        <v>75</v>
      </c>
      <c r="B26" s="3">
        <v>119</v>
      </c>
      <c r="C26" s="5" t="s">
        <v>19</v>
      </c>
      <c r="D26" s="5" t="s">
        <v>4</v>
      </c>
      <c r="E26" s="8">
        <v>1218285</v>
      </c>
      <c r="F26" s="13">
        <v>2862</v>
      </c>
      <c r="G26" s="13"/>
    </row>
    <row r="27" spans="1:7" ht="15">
      <c r="A27" s="4">
        <v>75</v>
      </c>
      <c r="B27" s="3">
        <v>119</v>
      </c>
      <c r="C27" s="5" t="s">
        <v>19</v>
      </c>
      <c r="D27" s="5" t="s">
        <v>5</v>
      </c>
      <c r="E27" s="8">
        <v>3252520</v>
      </c>
      <c r="F27" s="13">
        <v>7466</v>
      </c>
      <c r="G27" s="13">
        <v>1894171</v>
      </c>
    </row>
    <row r="28" spans="1:7" ht="15">
      <c r="A28" s="4">
        <v>11</v>
      </c>
      <c r="B28" s="3">
        <v>2300</v>
      </c>
      <c r="C28" s="5" t="s">
        <v>20</v>
      </c>
      <c r="D28" s="5" t="s">
        <v>4</v>
      </c>
      <c r="E28" s="8">
        <v>620665</v>
      </c>
      <c r="F28" s="13">
        <v>1724</v>
      </c>
      <c r="G28" s="13"/>
    </row>
    <row r="29" spans="1:7" ht="15">
      <c r="A29" s="4">
        <v>11</v>
      </c>
      <c r="B29" s="3">
        <v>2300</v>
      </c>
      <c r="C29" s="5" t="s">
        <v>20</v>
      </c>
      <c r="D29" s="5" t="s">
        <v>5</v>
      </c>
      <c r="E29" s="8">
        <v>162358</v>
      </c>
      <c r="F29" s="13">
        <v>376</v>
      </c>
      <c r="G29" s="13">
        <v>19997</v>
      </c>
    </row>
    <row r="30" spans="1:7" ht="15">
      <c r="A30" s="4">
        <v>34</v>
      </c>
      <c r="B30" s="3">
        <v>2351</v>
      </c>
      <c r="C30" s="5" t="s">
        <v>21</v>
      </c>
      <c r="D30" s="5" t="s">
        <v>5</v>
      </c>
      <c r="E30" s="8">
        <v>36423</v>
      </c>
      <c r="F30" s="13">
        <v>90</v>
      </c>
      <c r="G30" s="13"/>
    </row>
    <row r="31" spans="1:7" ht="15">
      <c r="A31" s="4">
        <v>71</v>
      </c>
      <c r="B31" s="3">
        <v>4011</v>
      </c>
      <c r="C31" s="5" t="s">
        <v>22</v>
      </c>
      <c r="D31" s="5" t="s">
        <v>9</v>
      </c>
      <c r="E31" s="8">
        <v>2171840</v>
      </c>
      <c r="F31" s="13">
        <v>6363</v>
      </c>
      <c r="G31" s="13"/>
    </row>
    <row r="32" spans="1:7" ht="15">
      <c r="A32" s="4">
        <v>71</v>
      </c>
      <c r="B32" s="3">
        <v>4011</v>
      </c>
      <c r="C32" s="5" t="s">
        <v>22</v>
      </c>
      <c r="D32" s="5" t="s">
        <v>10</v>
      </c>
      <c r="E32" s="8">
        <v>2415330</v>
      </c>
      <c r="F32" s="13">
        <v>8359</v>
      </c>
      <c r="G32" s="13"/>
    </row>
    <row r="33" spans="1:7" ht="15">
      <c r="A33" s="4">
        <v>71</v>
      </c>
      <c r="B33" s="3">
        <v>4011</v>
      </c>
      <c r="C33" s="5" t="s">
        <v>22</v>
      </c>
      <c r="D33" s="5" t="s">
        <v>4</v>
      </c>
      <c r="E33" s="8">
        <v>4208675</v>
      </c>
      <c r="F33" s="13">
        <v>12466</v>
      </c>
      <c r="G33" s="13"/>
    </row>
    <row r="34" spans="1:7" ht="15">
      <c r="A34" s="4">
        <v>71</v>
      </c>
      <c r="B34" s="3">
        <v>4011</v>
      </c>
      <c r="C34" s="5" t="s">
        <v>22</v>
      </c>
      <c r="D34" s="5" t="s">
        <v>5</v>
      </c>
      <c r="E34" s="8">
        <v>15042</v>
      </c>
      <c r="F34" s="13">
        <v>82</v>
      </c>
      <c r="G34" s="13"/>
    </row>
    <row r="35" spans="1:7" ht="15">
      <c r="A35" s="4">
        <v>75</v>
      </c>
      <c r="B35" s="3">
        <v>4003</v>
      </c>
      <c r="C35" s="5" t="s">
        <v>23</v>
      </c>
      <c r="D35" s="5" t="s">
        <v>4</v>
      </c>
      <c r="E35" s="8">
        <v>2009277</v>
      </c>
      <c r="F35" s="13">
        <v>4979</v>
      </c>
      <c r="G35" s="13"/>
    </row>
    <row r="36" spans="1:7" ht="15">
      <c r="A36" s="4">
        <v>75</v>
      </c>
      <c r="B36" s="3">
        <v>4003</v>
      </c>
      <c r="C36" s="5" t="s">
        <v>23</v>
      </c>
      <c r="D36" s="5" t="s">
        <v>5</v>
      </c>
      <c r="E36" s="8">
        <v>6263</v>
      </c>
      <c r="F36" s="13">
        <v>290</v>
      </c>
      <c r="G36" s="13"/>
    </row>
    <row r="37" spans="1:7" ht="15">
      <c r="A37" s="4">
        <v>75</v>
      </c>
      <c r="B37" s="3">
        <v>184</v>
      </c>
      <c r="C37" s="5" t="s">
        <v>24</v>
      </c>
      <c r="D37" s="5" t="s">
        <v>4</v>
      </c>
      <c r="E37" s="8">
        <v>692568</v>
      </c>
      <c r="F37" s="13">
        <v>1457</v>
      </c>
      <c r="G37" s="13">
        <v>126000</v>
      </c>
    </row>
    <row r="38" spans="1:7" ht="15">
      <c r="A38" s="4">
        <v>75</v>
      </c>
      <c r="B38" s="3">
        <v>184</v>
      </c>
      <c r="C38" s="5" t="s">
        <v>24</v>
      </c>
      <c r="D38" s="5" t="s">
        <v>5</v>
      </c>
      <c r="E38" s="7">
        <v>303</v>
      </c>
      <c r="F38" s="13">
        <v>0</v>
      </c>
      <c r="G38" s="13">
        <v>303</v>
      </c>
    </row>
    <row r="39" spans="1:7" ht="15">
      <c r="A39" s="4">
        <v>34</v>
      </c>
      <c r="B39" s="3">
        <v>1502</v>
      </c>
      <c r="C39" s="5" t="s">
        <v>25</v>
      </c>
      <c r="D39" s="5" t="s">
        <v>10</v>
      </c>
      <c r="E39" s="8">
        <v>296880</v>
      </c>
      <c r="F39" s="13">
        <v>71</v>
      </c>
      <c r="G39" s="13"/>
    </row>
    <row r="40" spans="1:7" ht="15">
      <c r="A40" s="4">
        <v>34</v>
      </c>
      <c r="B40" s="3">
        <v>1502</v>
      </c>
      <c r="C40" s="5" t="s">
        <v>25</v>
      </c>
      <c r="D40" s="5" t="s">
        <v>4</v>
      </c>
      <c r="E40" s="8">
        <v>623090</v>
      </c>
      <c r="F40" s="13">
        <v>2094</v>
      </c>
      <c r="G40" s="13"/>
    </row>
    <row r="41" spans="1:7" ht="15">
      <c r="A41" s="4">
        <v>34</v>
      </c>
      <c r="B41" s="3">
        <v>1502</v>
      </c>
      <c r="C41" s="5" t="s">
        <v>25</v>
      </c>
      <c r="D41" s="5" t="s">
        <v>5</v>
      </c>
      <c r="E41" s="8">
        <v>7614</v>
      </c>
      <c r="F41" s="13">
        <v>84</v>
      </c>
      <c r="G41" s="13"/>
    </row>
    <row r="42" spans="1:7" ht="15">
      <c r="A42" s="4">
        <v>34</v>
      </c>
      <c r="B42" s="3">
        <v>990</v>
      </c>
      <c r="C42" s="5" t="s">
        <v>26</v>
      </c>
      <c r="D42" s="5" t="s">
        <v>4</v>
      </c>
      <c r="E42" s="8">
        <v>809934</v>
      </c>
      <c r="F42" s="13">
        <v>1653</v>
      </c>
      <c r="G42" s="13"/>
    </row>
    <row r="43" spans="1:7" ht="15">
      <c r="A43" s="4">
        <v>34</v>
      </c>
      <c r="B43" s="3">
        <v>990</v>
      </c>
      <c r="C43" s="5" t="s">
        <v>26</v>
      </c>
      <c r="D43" s="5" t="s">
        <v>5</v>
      </c>
      <c r="E43" s="8">
        <v>16338</v>
      </c>
      <c r="F43" s="13">
        <v>33</v>
      </c>
      <c r="G43" s="13"/>
    </row>
    <row r="44" spans="1:7" ht="15">
      <c r="A44" s="4">
        <v>34</v>
      </c>
      <c r="B44" s="3">
        <v>2500</v>
      </c>
      <c r="C44" s="5" t="s">
        <v>27</v>
      </c>
      <c r="D44" s="5" t="s">
        <v>4</v>
      </c>
      <c r="E44" s="8">
        <v>208701</v>
      </c>
      <c r="F44" s="13">
        <v>508</v>
      </c>
      <c r="G44" s="13"/>
    </row>
    <row r="45" spans="1:7" ht="15">
      <c r="A45" s="4">
        <v>34</v>
      </c>
      <c r="B45" s="3">
        <v>2500</v>
      </c>
      <c r="C45" s="5" t="s">
        <v>27</v>
      </c>
      <c r="D45" s="5" t="s">
        <v>5</v>
      </c>
      <c r="E45" s="8">
        <v>55925</v>
      </c>
      <c r="F45" s="13">
        <v>127</v>
      </c>
      <c r="G45" s="13"/>
    </row>
    <row r="46" spans="1:7" ht="15">
      <c r="A46" s="4">
        <v>71</v>
      </c>
      <c r="B46" s="3">
        <v>994</v>
      </c>
      <c r="C46" s="5" t="s">
        <v>28</v>
      </c>
      <c r="D46" s="5" t="s">
        <v>4</v>
      </c>
      <c r="E46" s="8">
        <v>134357</v>
      </c>
      <c r="F46" s="13">
        <v>761</v>
      </c>
      <c r="G46" s="13"/>
    </row>
    <row r="47" spans="1:7" ht="15">
      <c r="A47" s="4">
        <v>71</v>
      </c>
      <c r="B47" s="3">
        <v>994</v>
      </c>
      <c r="C47" s="5" t="s">
        <v>28</v>
      </c>
      <c r="D47" s="5" t="s">
        <v>5</v>
      </c>
      <c r="E47" s="8">
        <v>3360</v>
      </c>
      <c r="F47" s="13">
        <v>25</v>
      </c>
      <c r="G47" s="13"/>
    </row>
    <row r="48" spans="1:7" ht="15">
      <c r="A48" s="4">
        <v>15</v>
      </c>
      <c r="B48" s="3">
        <v>4012</v>
      </c>
      <c r="C48" s="5" t="s">
        <v>29</v>
      </c>
      <c r="D48" s="5" t="s">
        <v>4</v>
      </c>
      <c r="E48" s="8">
        <v>638900</v>
      </c>
      <c r="F48" s="13">
        <v>1251</v>
      </c>
      <c r="G48" s="13"/>
    </row>
    <row r="49" spans="1:7" ht="15">
      <c r="A49" s="4">
        <v>31</v>
      </c>
      <c r="B49" s="3">
        <v>3201</v>
      </c>
      <c r="C49" s="5" t="s">
        <v>30</v>
      </c>
      <c r="D49" s="5" t="s">
        <v>4</v>
      </c>
      <c r="E49" s="8">
        <v>40286</v>
      </c>
      <c r="F49" s="13">
        <v>180</v>
      </c>
      <c r="G49" s="13"/>
    </row>
    <row r="50" spans="1:7" ht="15">
      <c r="A50" s="4">
        <v>31</v>
      </c>
      <c r="B50" s="3">
        <v>3201</v>
      </c>
      <c r="C50" s="5" t="s">
        <v>30</v>
      </c>
      <c r="D50" s="5" t="s">
        <v>5</v>
      </c>
      <c r="E50" s="8">
        <v>18004</v>
      </c>
      <c r="F50" s="13">
        <v>46</v>
      </c>
      <c r="G50" s="13"/>
    </row>
    <row r="51" spans="1:7" ht="15">
      <c r="A51" s="4">
        <v>34</v>
      </c>
      <c r="B51" s="3">
        <v>1619</v>
      </c>
      <c r="C51" s="5" t="s">
        <v>31</v>
      </c>
      <c r="D51" s="5" t="s">
        <v>9</v>
      </c>
      <c r="E51" s="8">
        <v>53180</v>
      </c>
      <c r="F51" s="13">
        <v>109</v>
      </c>
      <c r="G51" s="13"/>
    </row>
    <row r="52" spans="1:7" ht="15">
      <c r="A52" s="4">
        <v>34</v>
      </c>
      <c r="B52" s="3">
        <v>1619</v>
      </c>
      <c r="C52" s="5" t="s">
        <v>31</v>
      </c>
      <c r="D52" s="5" t="s">
        <v>4</v>
      </c>
      <c r="E52" s="8">
        <v>1059946</v>
      </c>
      <c r="F52" s="13">
        <v>1482</v>
      </c>
      <c r="G52" s="13"/>
    </row>
    <row r="53" spans="1:7" ht="15">
      <c r="A53" s="4">
        <v>34</v>
      </c>
      <c r="B53" s="3">
        <v>1619</v>
      </c>
      <c r="C53" s="5" t="s">
        <v>31</v>
      </c>
      <c r="D53" s="5" t="s">
        <v>5</v>
      </c>
      <c r="E53" s="8">
        <v>5337353</v>
      </c>
      <c r="F53" s="13">
        <v>6794</v>
      </c>
      <c r="G53" s="13"/>
    </row>
    <row r="54" spans="1:7" ht="15">
      <c r="A54" s="4">
        <v>71</v>
      </c>
      <c r="B54" s="3">
        <v>996</v>
      </c>
      <c r="C54" s="5" t="s">
        <v>32</v>
      </c>
      <c r="D54" s="5" t="s">
        <v>4</v>
      </c>
      <c r="E54" s="8">
        <v>789584</v>
      </c>
      <c r="F54" s="13">
        <v>1700</v>
      </c>
      <c r="G54" s="13"/>
    </row>
    <row r="55" spans="1:7" ht="15">
      <c r="A55" s="4">
        <v>31</v>
      </c>
      <c r="B55" s="3">
        <v>2387</v>
      </c>
      <c r="C55" s="5" t="s">
        <v>33</v>
      </c>
      <c r="D55" s="5" t="s">
        <v>4</v>
      </c>
      <c r="E55" s="8">
        <v>531318</v>
      </c>
      <c r="F55" s="13">
        <v>1170</v>
      </c>
      <c r="G55" s="13"/>
    </row>
    <row r="56" spans="1:7" ht="15">
      <c r="A56" s="4">
        <v>31</v>
      </c>
      <c r="B56" s="3">
        <v>646</v>
      </c>
      <c r="C56" s="5" t="s">
        <v>34</v>
      </c>
      <c r="D56" s="5" t="s">
        <v>9</v>
      </c>
      <c r="E56" s="7">
        <v>0</v>
      </c>
      <c r="F56" s="13">
        <v>33196</v>
      </c>
      <c r="G56" s="13"/>
    </row>
    <row r="57" spans="1:7" ht="15">
      <c r="A57" s="4">
        <v>31</v>
      </c>
      <c r="B57" s="3">
        <v>646</v>
      </c>
      <c r="C57" s="5" t="s">
        <v>34</v>
      </c>
      <c r="D57" s="5" t="s">
        <v>4</v>
      </c>
      <c r="E57" s="8">
        <v>1892599</v>
      </c>
      <c r="F57" s="13">
        <v>2571</v>
      </c>
      <c r="G57" s="13"/>
    </row>
    <row r="58" spans="1:7" ht="15">
      <c r="A58" s="4">
        <v>31</v>
      </c>
      <c r="B58" s="3">
        <v>646</v>
      </c>
      <c r="C58" s="5" t="s">
        <v>34</v>
      </c>
      <c r="D58" s="5" t="s">
        <v>5</v>
      </c>
      <c r="E58" s="8">
        <v>153191</v>
      </c>
      <c r="F58" s="13">
        <v>161</v>
      </c>
      <c r="G58" s="13"/>
    </row>
    <row r="59" spans="1:7" ht="15">
      <c r="A59" s="4">
        <v>31</v>
      </c>
      <c r="B59" s="3">
        <v>950</v>
      </c>
      <c r="C59" s="5" t="s">
        <v>35</v>
      </c>
      <c r="D59" s="5" t="s">
        <v>10</v>
      </c>
      <c r="E59" s="8">
        <v>183240</v>
      </c>
      <c r="F59" s="13">
        <v>498</v>
      </c>
      <c r="G59" s="13"/>
    </row>
    <row r="60" spans="1:7" ht="15">
      <c r="A60" s="4">
        <v>31</v>
      </c>
      <c r="B60" s="3">
        <v>950</v>
      </c>
      <c r="C60" s="5" t="s">
        <v>35</v>
      </c>
      <c r="D60" s="5" t="s">
        <v>4</v>
      </c>
      <c r="E60" s="8">
        <v>24912</v>
      </c>
      <c r="F60" s="13">
        <v>86</v>
      </c>
      <c r="G60" s="13"/>
    </row>
    <row r="61" spans="1:7" ht="15">
      <c r="A61" s="4">
        <v>31</v>
      </c>
      <c r="B61" s="3">
        <v>950</v>
      </c>
      <c r="C61" s="5" t="s">
        <v>35</v>
      </c>
      <c r="D61" s="5" t="s">
        <v>5</v>
      </c>
      <c r="E61" s="8">
        <v>53292</v>
      </c>
      <c r="F61" s="13">
        <v>184</v>
      </c>
      <c r="G61" s="13"/>
    </row>
    <row r="62" spans="1:7" ht="15">
      <c r="A62" s="4">
        <v>31</v>
      </c>
      <c r="B62" s="3">
        <v>961</v>
      </c>
      <c r="C62" s="5" t="s">
        <v>36</v>
      </c>
      <c r="D62" s="5" t="s">
        <v>4</v>
      </c>
      <c r="E62" s="8">
        <v>393113</v>
      </c>
      <c r="F62" s="13">
        <v>687</v>
      </c>
      <c r="G62" s="13"/>
    </row>
    <row r="63" spans="1:7" ht="15">
      <c r="A63" s="4">
        <v>31</v>
      </c>
      <c r="B63" s="3">
        <v>961</v>
      </c>
      <c r="C63" s="5" t="s">
        <v>36</v>
      </c>
      <c r="D63" s="5" t="s">
        <v>5</v>
      </c>
      <c r="E63" s="8">
        <v>118305</v>
      </c>
      <c r="F63" s="13">
        <v>316</v>
      </c>
      <c r="G63" s="13">
        <v>31440</v>
      </c>
    </row>
    <row r="64" spans="1:7" ht="15">
      <c r="A64" s="4">
        <v>13</v>
      </c>
      <c r="B64" s="3">
        <v>1999</v>
      </c>
      <c r="C64" s="5" t="s">
        <v>37</v>
      </c>
      <c r="D64" s="5" t="s">
        <v>4</v>
      </c>
      <c r="E64" s="8">
        <v>64698</v>
      </c>
      <c r="F64" s="13">
        <v>184</v>
      </c>
      <c r="G64" s="13"/>
    </row>
    <row r="65" spans="1:7" ht="15">
      <c r="A65" s="4">
        <v>13</v>
      </c>
      <c r="B65" s="3">
        <v>1999</v>
      </c>
      <c r="C65" s="5" t="s">
        <v>37</v>
      </c>
      <c r="D65" s="5" t="s">
        <v>5</v>
      </c>
      <c r="E65" s="8">
        <v>29566</v>
      </c>
      <c r="F65" s="13">
        <v>3</v>
      </c>
      <c r="G65" s="13"/>
    </row>
    <row r="66" spans="1:7" ht="15">
      <c r="A66" s="4">
        <v>31</v>
      </c>
      <c r="B66" s="3">
        <v>2364</v>
      </c>
      <c r="C66" s="5" t="s">
        <v>38</v>
      </c>
      <c r="D66" s="5" t="s">
        <v>9</v>
      </c>
      <c r="E66" s="8">
        <v>5934960</v>
      </c>
      <c r="F66" s="13">
        <v>7304</v>
      </c>
      <c r="G66" s="13"/>
    </row>
    <row r="67" spans="1:7" ht="15">
      <c r="A67" s="4">
        <v>31</v>
      </c>
      <c r="B67" s="3">
        <v>2364</v>
      </c>
      <c r="C67" s="5" t="s">
        <v>38</v>
      </c>
      <c r="D67" s="5" t="s">
        <v>4</v>
      </c>
      <c r="E67" s="8">
        <v>34067</v>
      </c>
      <c r="F67" s="13">
        <v>94</v>
      </c>
      <c r="G67" s="13"/>
    </row>
    <row r="68" spans="1:7" ht="15">
      <c r="A68" s="4">
        <v>15</v>
      </c>
      <c r="B68" s="3">
        <v>365</v>
      </c>
      <c r="C68" s="5" t="s">
        <v>39</v>
      </c>
      <c r="D68" s="5" t="s">
        <v>9</v>
      </c>
      <c r="E68" s="8">
        <v>18337410</v>
      </c>
      <c r="F68" s="13">
        <v>37098</v>
      </c>
      <c r="G68" s="13"/>
    </row>
    <row r="69" spans="1:7" ht="15">
      <c r="A69" s="4">
        <v>15</v>
      </c>
      <c r="B69" s="3">
        <v>365</v>
      </c>
      <c r="C69" s="5" t="s">
        <v>39</v>
      </c>
      <c r="D69" s="5" t="s">
        <v>10</v>
      </c>
      <c r="E69" s="8">
        <v>83508</v>
      </c>
      <c r="F69" s="13">
        <v>0</v>
      </c>
      <c r="G69" s="13"/>
    </row>
    <row r="70" spans="1:7" ht="15">
      <c r="A70" s="4">
        <v>15</v>
      </c>
      <c r="B70" s="3">
        <v>365</v>
      </c>
      <c r="C70" s="5" t="s">
        <v>39</v>
      </c>
      <c r="D70" s="5" t="s">
        <v>4</v>
      </c>
      <c r="E70" s="8">
        <v>6708640</v>
      </c>
      <c r="F70" s="13">
        <v>17628</v>
      </c>
      <c r="G70" s="13"/>
    </row>
    <row r="71" spans="1:7" ht="15">
      <c r="A71" s="4">
        <v>15</v>
      </c>
      <c r="B71" s="3">
        <v>365</v>
      </c>
      <c r="C71" s="5" t="s">
        <v>39</v>
      </c>
      <c r="D71" s="5" t="s">
        <v>5</v>
      </c>
      <c r="E71" s="8">
        <v>23380841</v>
      </c>
      <c r="F71" s="13">
        <v>43729</v>
      </c>
      <c r="G71" s="13">
        <v>17320170</v>
      </c>
    </row>
    <row r="72" spans="1:7" ht="15">
      <c r="A72" s="4">
        <v>31</v>
      </c>
      <c r="B72" s="3">
        <v>945</v>
      </c>
      <c r="C72" s="5" t="s">
        <v>40</v>
      </c>
      <c r="D72" s="5" t="s">
        <v>9</v>
      </c>
      <c r="E72" s="8">
        <v>261979</v>
      </c>
      <c r="F72" s="13">
        <v>1277</v>
      </c>
      <c r="G72" s="13"/>
    </row>
    <row r="73" spans="1:7" ht="15">
      <c r="A73" s="4">
        <v>31</v>
      </c>
      <c r="B73" s="3">
        <v>945</v>
      </c>
      <c r="C73" s="5" t="s">
        <v>40</v>
      </c>
      <c r="D73" s="5" t="s">
        <v>4</v>
      </c>
      <c r="E73" s="8">
        <v>3938927</v>
      </c>
      <c r="F73" s="13">
        <v>5442</v>
      </c>
      <c r="G73" s="13"/>
    </row>
    <row r="74" spans="1:7" ht="15">
      <c r="A74" s="4">
        <v>31</v>
      </c>
      <c r="B74" s="3">
        <v>945</v>
      </c>
      <c r="C74" s="5" t="s">
        <v>40</v>
      </c>
      <c r="D74" s="5" t="s">
        <v>5</v>
      </c>
      <c r="E74" s="7">
        <v>0</v>
      </c>
      <c r="F74" s="13">
        <v>0</v>
      </c>
      <c r="G74" s="13"/>
    </row>
    <row r="75" spans="1:7" ht="15">
      <c r="A75" s="4">
        <v>31</v>
      </c>
      <c r="B75" s="3">
        <v>949</v>
      </c>
      <c r="C75" s="5" t="s">
        <v>41</v>
      </c>
      <c r="D75" s="5" t="s">
        <v>9</v>
      </c>
      <c r="E75" s="7">
        <v>0</v>
      </c>
      <c r="F75" s="13">
        <v>0</v>
      </c>
      <c r="G75" s="13"/>
    </row>
    <row r="76" spans="1:7" ht="15">
      <c r="A76" s="4">
        <v>31</v>
      </c>
      <c r="B76" s="3">
        <v>949</v>
      </c>
      <c r="C76" s="5" t="s">
        <v>41</v>
      </c>
      <c r="D76" s="5" t="s">
        <v>4</v>
      </c>
      <c r="E76" s="8">
        <v>1179060</v>
      </c>
      <c r="F76" s="13">
        <v>2320</v>
      </c>
      <c r="G76" s="13"/>
    </row>
    <row r="77" spans="1:7" ht="15">
      <c r="A77" s="4">
        <v>31</v>
      </c>
      <c r="B77" s="3">
        <v>949</v>
      </c>
      <c r="C77" s="5" t="s">
        <v>41</v>
      </c>
      <c r="D77" s="5" t="s">
        <v>5</v>
      </c>
      <c r="E77" s="8">
        <v>3354</v>
      </c>
      <c r="F77" s="13">
        <v>20</v>
      </c>
      <c r="G77" s="13"/>
    </row>
    <row r="78" spans="1:7" ht="15">
      <c r="A78" s="4">
        <v>31</v>
      </c>
      <c r="B78" s="3">
        <v>3203</v>
      </c>
      <c r="C78" s="5" t="s">
        <v>42</v>
      </c>
      <c r="D78" s="5" t="s">
        <v>4</v>
      </c>
      <c r="E78" s="8">
        <v>301115</v>
      </c>
      <c r="F78" s="13">
        <v>270</v>
      </c>
      <c r="G78" s="13"/>
    </row>
    <row r="79" spans="1:7" ht="15">
      <c r="A79" s="4">
        <v>31</v>
      </c>
      <c r="B79" s="3">
        <v>3203</v>
      </c>
      <c r="C79" s="5" t="s">
        <v>42</v>
      </c>
      <c r="D79" s="5" t="s">
        <v>5</v>
      </c>
      <c r="E79" s="8">
        <v>12932</v>
      </c>
      <c r="F79" s="13">
        <v>0</v>
      </c>
      <c r="G79" s="13"/>
    </row>
    <row r="80" spans="1:7" ht="15">
      <c r="A80" s="4">
        <v>31</v>
      </c>
      <c r="B80" s="3">
        <v>3200</v>
      </c>
      <c r="C80" s="5" t="s">
        <v>43</v>
      </c>
      <c r="D80" s="5" t="s">
        <v>9</v>
      </c>
      <c r="E80" s="8">
        <v>5511070</v>
      </c>
      <c r="F80" s="13">
        <v>5869</v>
      </c>
      <c r="G80" s="13"/>
    </row>
    <row r="81" spans="1:7" ht="15">
      <c r="A81" s="4">
        <v>31</v>
      </c>
      <c r="B81" s="3">
        <v>3200</v>
      </c>
      <c r="C81" s="5" t="s">
        <v>43</v>
      </c>
      <c r="D81" s="5" t="s">
        <v>4</v>
      </c>
      <c r="E81" s="8">
        <v>18400</v>
      </c>
      <c r="F81" s="13">
        <v>460</v>
      </c>
      <c r="G81" s="13"/>
    </row>
    <row r="82" spans="1:7" ht="15">
      <c r="A82" s="4">
        <v>31</v>
      </c>
      <c r="B82" s="3">
        <v>3200</v>
      </c>
      <c r="C82" s="5" t="s">
        <v>43</v>
      </c>
      <c r="D82" s="5" t="s">
        <v>5</v>
      </c>
      <c r="E82" s="7">
        <v>0</v>
      </c>
      <c r="F82" s="13">
        <v>0</v>
      </c>
      <c r="G82" s="13"/>
    </row>
    <row r="83" spans="1:7" ht="15">
      <c r="A83" s="4">
        <v>31</v>
      </c>
      <c r="B83" s="3">
        <v>2362</v>
      </c>
      <c r="C83" s="5" t="s">
        <v>44</v>
      </c>
      <c r="D83" s="5" t="s">
        <v>10</v>
      </c>
      <c r="E83" s="7">
        <v>0</v>
      </c>
      <c r="F83" s="13">
        <v>0</v>
      </c>
      <c r="G83" s="13"/>
    </row>
    <row r="84" spans="1:7" ht="15">
      <c r="A84" s="4">
        <v>31</v>
      </c>
      <c r="B84" s="3">
        <v>2362</v>
      </c>
      <c r="C84" s="5" t="s">
        <v>44</v>
      </c>
      <c r="D84" s="5" t="s">
        <v>4</v>
      </c>
      <c r="E84" s="8">
        <v>995487</v>
      </c>
      <c r="F84" s="13">
        <v>1575</v>
      </c>
      <c r="G84" s="13"/>
    </row>
    <row r="85" spans="1:7" ht="15">
      <c r="A85" s="4">
        <v>31</v>
      </c>
      <c r="B85" s="3">
        <v>2362</v>
      </c>
      <c r="C85" s="5" t="s">
        <v>44</v>
      </c>
      <c r="D85" s="5" t="s">
        <v>5</v>
      </c>
      <c r="E85" s="7">
        <v>0</v>
      </c>
      <c r="F85" s="13">
        <v>0</v>
      </c>
      <c r="G85" s="13"/>
    </row>
    <row r="86" spans="1:7" ht="15">
      <c r="A86" s="4">
        <v>98</v>
      </c>
      <c r="B86" s="3">
        <v>837</v>
      </c>
      <c r="C86" s="5" t="s">
        <v>45</v>
      </c>
      <c r="D86" s="5" t="s">
        <v>4</v>
      </c>
      <c r="E86" s="8">
        <v>195881</v>
      </c>
      <c r="F86" s="13">
        <v>355</v>
      </c>
      <c r="G86" s="13"/>
    </row>
    <row r="87" spans="1:7" ht="15">
      <c r="A87" s="4">
        <v>98</v>
      </c>
      <c r="B87" s="3">
        <v>837</v>
      </c>
      <c r="C87" s="5" t="s">
        <v>45</v>
      </c>
      <c r="D87" s="5" t="s">
        <v>5</v>
      </c>
      <c r="E87" s="8">
        <v>7444</v>
      </c>
      <c r="F87" s="13">
        <v>13</v>
      </c>
      <c r="G87" s="13"/>
    </row>
    <row r="88" spans="1:7" ht="15">
      <c r="A88" s="4">
        <v>75</v>
      </c>
      <c r="B88" s="3">
        <v>962</v>
      </c>
      <c r="C88" s="5" t="s">
        <v>46</v>
      </c>
      <c r="D88" s="5" t="s">
        <v>10</v>
      </c>
      <c r="E88" s="8">
        <v>1741752</v>
      </c>
      <c r="F88" s="13">
        <v>2978</v>
      </c>
      <c r="G88" s="13"/>
    </row>
    <row r="89" spans="1:7" ht="15">
      <c r="A89" s="4">
        <v>75</v>
      </c>
      <c r="B89" s="3">
        <v>962</v>
      </c>
      <c r="C89" s="5" t="s">
        <v>46</v>
      </c>
      <c r="D89" s="5" t="s">
        <v>4</v>
      </c>
      <c r="E89" s="8">
        <v>125086</v>
      </c>
      <c r="F89" s="13">
        <v>328</v>
      </c>
      <c r="G89" s="13"/>
    </row>
    <row r="90" spans="1:7" ht="15">
      <c r="A90" s="4">
        <v>75</v>
      </c>
      <c r="B90" s="3">
        <v>962</v>
      </c>
      <c r="C90" s="5" t="s">
        <v>46</v>
      </c>
      <c r="D90" s="5" t="s">
        <v>5</v>
      </c>
      <c r="E90" s="7">
        <v>0</v>
      </c>
      <c r="F90" s="13">
        <v>1</v>
      </c>
      <c r="G90" s="13"/>
    </row>
    <row r="91" spans="1:7" ht="15">
      <c r="A91" s="4">
        <v>31</v>
      </c>
      <c r="B91" s="3">
        <v>2363</v>
      </c>
      <c r="C91" s="5" t="s">
        <v>47</v>
      </c>
      <c r="D91" s="5" t="s">
        <v>10</v>
      </c>
      <c r="E91" s="8">
        <v>5696670</v>
      </c>
      <c r="F91" s="13">
        <v>14183</v>
      </c>
      <c r="G91" s="13"/>
    </row>
    <row r="92" spans="1:7" ht="15">
      <c r="A92" s="4">
        <v>31</v>
      </c>
      <c r="B92" s="3">
        <v>2363</v>
      </c>
      <c r="C92" s="5" t="s">
        <v>47</v>
      </c>
      <c r="D92" s="5" t="s">
        <v>4</v>
      </c>
      <c r="E92" s="8">
        <v>3239504</v>
      </c>
      <c r="F92" s="13">
        <v>7507</v>
      </c>
      <c r="G92" s="13"/>
    </row>
    <row r="93" spans="1:7" ht="15">
      <c r="A93" s="4">
        <v>87</v>
      </c>
      <c r="B93" s="3">
        <v>6200</v>
      </c>
      <c r="C93" s="5" t="s">
        <v>48</v>
      </c>
      <c r="D93" s="5" t="s">
        <v>9</v>
      </c>
      <c r="E93" s="8">
        <v>37471527</v>
      </c>
      <c r="F93" s="13">
        <v>19940</v>
      </c>
      <c r="G93" s="13"/>
    </row>
    <row r="94" spans="1:7" ht="15">
      <c r="A94" s="4">
        <v>87</v>
      </c>
      <c r="B94" s="3">
        <v>6200</v>
      </c>
      <c r="C94" s="5" t="s">
        <v>48</v>
      </c>
      <c r="D94" s="5" t="s">
        <v>4</v>
      </c>
      <c r="E94" s="7">
        <v>0</v>
      </c>
      <c r="F94" s="13">
        <v>0</v>
      </c>
      <c r="G94" s="13"/>
    </row>
    <row r="95" spans="1:7" ht="15">
      <c r="A95" s="4">
        <v>31</v>
      </c>
      <c r="B95" s="3">
        <v>2386</v>
      </c>
      <c r="C95" s="5" t="s">
        <v>49</v>
      </c>
      <c r="D95" s="5" t="s">
        <v>4</v>
      </c>
      <c r="E95" s="8">
        <v>119569</v>
      </c>
      <c r="F95" s="13">
        <v>224</v>
      </c>
      <c r="G95" s="13"/>
    </row>
    <row r="96" spans="1:7" ht="15">
      <c r="A96" s="4">
        <v>31</v>
      </c>
      <c r="B96" s="3">
        <v>2386</v>
      </c>
      <c r="C96" s="5" t="s">
        <v>49</v>
      </c>
      <c r="D96" s="5" t="s">
        <v>5</v>
      </c>
      <c r="E96" s="7">
        <v>0</v>
      </c>
      <c r="F96" s="13">
        <v>0</v>
      </c>
      <c r="G96" s="13"/>
    </row>
    <row r="97" spans="1:7" ht="15">
      <c r="A97" s="4">
        <v>13</v>
      </c>
      <c r="B97" s="3">
        <v>1058</v>
      </c>
      <c r="C97" s="5" t="s">
        <v>50</v>
      </c>
      <c r="D97" s="5" t="s">
        <v>4</v>
      </c>
      <c r="E97" s="8">
        <v>282925</v>
      </c>
      <c r="F97" s="13">
        <v>510</v>
      </c>
      <c r="G97" s="13"/>
    </row>
    <row r="98" spans="1:7" ht="15">
      <c r="A98" s="4">
        <v>13</v>
      </c>
      <c r="B98" s="3">
        <v>1058</v>
      </c>
      <c r="C98" s="5" t="s">
        <v>50</v>
      </c>
      <c r="D98" s="5" t="s">
        <v>5</v>
      </c>
      <c r="E98" s="7">
        <v>0</v>
      </c>
      <c r="F98" s="13">
        <v>7</v>
      </c>
      <c r="G98" s="13"/>
    </row>
    <row r="99" spans="1:7" ht="15">
      <c r="A99" s="4">
        <v>71</v>
      </c>
      <c r="B99" s="3">
        <v>4001</v>
      </c>
      <c r="C99" s="5" t="s">
        <v>51</v>
      </c>
      <c r="D99" s="5" t="s">
        <v>4</v>
      </c>
      <c r="E99" s="8">
        <v>469103</v>
      </c>
      <c r="F99" s="13">
        <v>750</v>
      </c>
      <c r="G99" s="13"/>
    </row>
    <row r="100" spans="1:7" ht="15">
      <c r="A100" s="4">
        <v>71</v>
      </c>
      <c r="B100" s="3">
        <v>4001</v>
      </c>
      <c r="C100" s="5" t="s">
        <v>51</v>
      </c>
      <c r="D100" s="5" t="s">
        <v>5</v>
      </c>
      <c r="E100" s="8">
        <v>41957</v>
      </c>
      <c r="F100" s="13">
        <v>203</v>
      </c>
      <c r="G100" s="13"/>
    </row>
    <row r="101" spans="1:7" ht="15">
      <c r="A101" s="4">
        <v>71</v>
      </c>
      <c r="B101" s="3">
        <v>995</v>
      </c>
      <c r="C101" s="5" t="s">
        <v>52</v>
      </c>
      <c r="D101" s="5" t="s">
        <v>4</v>
      </c>
      <c r="E101" s="8">
        <v>1540989</v>
      </c>
      <c r="F101" s="13">
        <v>3827</v>
      </c>
      <c r="G101" s="13"/>
    </row>
    <row r="102" spans="1:7" ht="15">
      <c r="A102" s="4">
        <v>71</v>
      </c>
      <c r="B102" s="3">
        <v>995</v>
      </c>
      <c r="C102" s="5" t="s">
        <v>52</v>
      </c>
      <c r="D102" s="5" t="s">
        <v>5</v>
      </c>
      <c r="E102" s="8">
        <v>5624</v>
      </c>
      <c r="F102" s="13">
        <v>18</v>
      </c>
      <c r="G102" s="13"/>
    </row>
    <row r="103" spans="1:7" ht="15">
      <c r="A103" s="4">
        <v>74</v>
      </c>
      <c r="B103" s="3">
        <v>4000</v>
      </c>
      <c r="C103" s="5" t="s">
        <v>53</v>
      </c>
      <c r="D103" s="5" t="s">
        <v>4</v>
      </c>
      <c r="E103" s="8">
        <v>233760</v>
      </c>
      <c r="F103" s="13">
        <v>906</v>
      </c>
      <c r="G103" s="13"/>
    </row>
    <row r="104" spans="1:7" ht="15">
      <c r="A104" s="4">
        <v>74</v>
      </c>
      <c r="B104" s="3">
        <v>4000</v>
      </c>
      <c r="C104" s="5" t="s">
        <v>53</v>
      </c>
      <c r="D104" s="5" t="s">
        <v>5</v>
      </c>
      <c r="E104" s="8">
        <v>66778</v>
      </c>
      <c r="F104" s="13">
        <v>425</v>
      </c>
      <c r="G104" s="13"/>
    </row>
    <row r="105" spans="1:7" ht="15">
      <c r="A105" s="4">
        <v>34</v>
      </c>
      <c r="B105" s="3">
        <v>2368</v>
      </c>
      <c r="C105" s="5" t="s">
        <v>54</v>
      </c>
      <c r="D105" s="5" t="s">
        <v>9</v>
      </c>
      <c r="E105" s="8">
        <v>11004670</v>
      </c>
      <c r="F105" s="13">
        <v>17256</v>
      </c>
      <c r="G105" s="13"/>
    </row>
    <row r="106" spans="1:7" ht="15">
      <c r="A106" s="4">
        <v>34</v>
      </c>
      <c r="B106" s="3">
        <v>2368</v>
      </c>
      <c r="C106" s="5" t="s">
        <v>54</v>
      </c>
      <c r="D106" s="5" t="s">
        <v>4</v>
      </c>
      <c r="E106" s="8">
        <v>12477188</v>
      </c>
      <c r="F106" s="13">
        <v>20094</v>
      </c>
      <c r="G106" s="13"/>
    </row>
    <row r="107" spans="1:7" ht="15">
      <c r="A107" s="4">
        <v>34</v>
      </c>
      <c r="B107" s="3">
        <v>2368</v>
      </c>
      <c r="C107" s="5" t="s">
        <v>54</v>
      </c>
      <c r="D107" s="5" t="s">
        <v>5</v>
      </c>
      <c r="E107" s="8">
        <v>129371</v>
      </c>
      <c r="F107" s="13">
        <v>245</v>
      </c>
      <c r="G107" s="13"/>
    </row>
    <row r="108" spans="1:7" ht="15">
      <c r="A108" s="4">
        <v>57</v>
      </c>
      <c r="B108" s="3">
        <v>1501</v>
      </c>
      <c r="C108" s="5" t="s">
        <v>55</v>
      </c>
      <c r="D108" s="5" t="s">
        <v>9</v>
      </c>
      <c r="E108" s="8">
        <v>4758</v>
      </c>
      <c r="F108" s="13">
        <v>5</v>
      </c>
      <c r="G108" s="13"/>
    </row>
    <row r="109" spans="1:7" ht="15">
      <c r="A109" s="4">
        <v>57</v>
      </c>
      <c r="B109" s="3">
        <v>1501</v>
      </c>
      <c r="C109" s="5" t="s">
        <v>55</v>
      </c>
      <c r="D109" s="5" t="s">
        <v>4</v>
      </c>
      <c r="E109" s="8">
        <v>566218</v>
      </c>
      <c r="F109" s="13">
        <v>1154</v>
      </c>
      <c r="G109" s="13"/>
    </row>
    <row r="110" spans="1:7" ht="15">
      <c r="A110" s="4">
        <v>57</v>
      </c>
      <c r="B110" s="3">
        <v>1501</v>
      </c>
      <c r="C110" s="5" t="s">
        <v>55</v>
      </c>
      <c r="D110" s="5" t="s">
        <v>5</v>
      </c>
      <c r="E110" s="8">
        <v>15885</v>
      </c>
      <c r="F110" s="13">
        <v>30</v>
      </c>
      <c r="G110" s="13">
        <v>13451</v>
      </c>
    </row>
    <row r="111" spans="1:7" ht="15">
      <c r="A111" s="4">
        <v>75</v>
      </c>
      <c r="B111" s="3">
        <v>965</v>
      </c>
      <c r="C111" s="5" t="s">
        <v>56</v>
      </c>
      <c r="D111" s="5" t="s">
        <v>4</v>
      </c>
      <c r="E111" s="8">
        <v>5400</v>
      </c>
      <c r="F111" s="13">
        <v>242</v>
      </c>
      <c r="G111" s="13"/>
    </row>
    <row r="112" spans="1:7" ht="15">
      <c r="A112" s="4">
        <v>75</v>
      </c>
      <c r="B112" s="3">
        <v>965</v>
      </c>
      <c r="C112" s="5" t="s">
        <v>56</v>
      </c>
      <c r="D112" s="5" t="s">
        <v>5</v>
      </c>
      <c r="E112" s="8">
        <v>10651</v>
      </c>
      <c r="F112" s="13">
        <v>1</v>
      </c>
      <c r="G112" s="13"/>
    </row>
    <row r="113" spans="1:7" ht="15">
      <c r="A113" s="4">
        <v>52</v>
      </c>
      <c r="B113" s="3">
        <v>3020</v>
      </c>
      <c r="C113" s="5" t="s">
        <v>57</v>
      </c>
      <c r="D113" s="5" t="s">
        <v>4</v>
      </c>
      <c r="E113" s="8">
        <v>64314</v>
      </c>
      <c r="F113" s="13">
        <v>84</v>
      </c>
      <c r="G113" s="13"/>
    </row>
    <row r="114" spans="1:7" ht="15">
      <c r="A114" s="4">
        <v>52</v>
      </c>
      <c r="B114" s="3">
        <v>3020</v>
      </c>
      <c r="C114" s="5" t="s">
        <v>57</v>
      </c>
      <c r="D114" s="5" t="s">
        <v>5</v>
      </c>
      <c r="E114" s="8">
        <v>1041959</v>
      </c>
      <c r="F114" s="13">
        <v>1445</v>
      </c>
      <c r="G114" s="13">
        <v>830267</v>
      </c>
    </row>
    <row r="115" spans="1:7" ht="15">
      <c r="A115" s="4">
        <v>31</v>
      </c>
      <c r="B115" s="3">
        <v>934</v>
      </c>
      <c r="C115" s="5" t="s">
        <v>58</v>
      </c>
      <c r="D115" s="5" t="s">
        <v>9</v>
      </c>
      <c r="E115" s="7">
        <v>0</v>
      </c>
      <c r="F115" s="13">
        <v>0</v>
      </c>
      <c r="G115" s="13"/>
    </row>
    <row r="116" spans="1:7" ht="15">
      <c r="A116" s="4">
        <v>31</v>
      </c>
      <c r="B116" s="3">
        <v>934</v>
      </c>
      <c r="C116" s="5" t="s">
        <v>58</v>
      </c>
      <c r="D116" s="5" t="s">
        <v>10</v>
      </c>
      <c r="E116" s="8">
        <v>637057</v>
      </c>
      <c r="F116" s="13">
        <v>3182</v>
      </c>
      <c r="G116" s="13"/>
    </row>
    <row r="117" spans="1:7" ht="15">
      <c r="A117" s="4">
        <v>31</v>
      </c>
      <c r="B117" s="3">
        <v>934</v>
      </c>
      <c r="C117" s="5" t="s">
        <v>58</v>
      </c>
      <c r="D117" s="5" t="s">
        <v>4</v>
      </c>
      <c r="E117" s="8">
        <v>9274714</v>
      </c>
      <c r="F117" s="13">
        <v>16587</v>
      </c>
      <c r="G117" s="13"/>
    </row>
    <row r="118" spans="1:7" ht="15">
      <c r="A118" s="4">
        <v>31</v>
      </c>
      <c r="B118" s="3">
        <v>934</v>
      </c>
      <c r="C118" s="5" t="s">
        <v>58</v>
      </c>
      <c r="D118" s="5" t="s">
        <v>5</v>
      </c>
      <c r="E118" s="8">
        <v>14728251</v>
      </c>
      <c r="F118" s="13">
        <v>28834</v>
      </c>
      <c r="G118" s="13">
        <v>8732215</v>
      </c>
    </row>
    <row r="119" spans="1:7" ht="15">
      <c r="A119" s="4">
        <v>74</v>
      </c>
      <c r="B119" s="3">
        <v>4002</v>
      </c>
      <c r="C119" s="5" t="s">
        <v>59</v>
      </c>
      <c r="D119" s="5" t="s">
        <v>4</v>
      </c>
      <c r="E119" s="8">
        <v>195160</v>
      </c>
      <c r="F119" s="13">
        <v>545</v>
      </c>
      <c r="G119" s="13"/>
    </row>
    <row r="120" spans="1:7" ht="15">
      <c r="A120" s="4">
        <v>74</v>
      </c>
      <c r="B120" s="3">
        <v>4002</v>
      </c>
      <c r="C120" s="5" t="s">
        <v>59</v>
      </c>
      <c r="D120" s="5" t="s">
        <v>5</v>
      </c>
      <c r="E120" s="8">
        <v>96551</v>
      </c>
      <c r="F120" s="13">
        <v>68</v>
      </c>
      <c r="G120" s="13">
        <v>539</v>
      </c>
    </row>
    <row r="121" spans="1:7" ht="15">
      <c r="A121" s="4">
        <v>71</v>
      </c>
      <c r="B121" s="3">
        <v>4003</v>
      </c>
      <c r="C121" s="5" t="s">
        <v>60</v>
      </c>
      <c r="D121" s="5" t="s">
        <v>4</v>
      </c>
      <c r="E121" s="7">
        <v>550</v>
      </c>
      <c r="F121" s="13">
        <v>56</v>
      </c>
      <c r="G121" s="13"/>
    </row>
    <row r="122" spans="1:7" ht="15">
      <c r="A122" s="4">
        <v>71</v>
      </c>
      <c r="B122" s="3">
        <v>4003</v>
      </c>
      <c r="C122" s="5" t="s">
        <v>60</v>
      </c>
      <c r="D122" s="5" t="s">
        <v>5</v>
      </c>
      <c r="E122" s="8">
        <v>31110</v>
      </c>
      <c r="F122" s="13">
        <v>36</v>
      </c>
      <c r="G122" s="13">
        <v>11220</v>
      </c>
    </row>
    <row r="123" spans="1:7" ht="15">
      <c r="A123" s="4">
        <v>71</v>
      </c>
      <c r="B123" s="3">
        <v>9</v>
      </c>
      <c r="C123" s="5" t="s">
        <v>61</v>
      </c>
      <c r="D123" s="5" t="s">
        <v>10</v>
      </c>
      <c r="E123" s="8">
        <v>1997535</v>
      </c>
      <c r="F123" s="13">
        <v>3099</v>
      </c>
      <c r="G123" s="13"/>
    </row>
    <row r="124" spans="1:7" ht="15">
      <c r="A124" s="4">
        <v>71</v>
      </c>
      <c r="B124" s="3">
        <v>9</v>
      </c>
      <c r="C124" s="5" t="s">
        <v>61</v>
      </c>
      <c r="D124" s="5" t="s">
        <v>4</v>
      </c>
      <c r="E124" s="8">
        <v>1110750</v>
      </c>
      <c r="F124" s="13">
        <v>2582</v>
      </c>
      <c r="G124" s="13"/>
    </row>
    <row r="125" spans="1:7" ht="15">
      <c r="A125" s="4">
        <v>71</v>
      </c>
      <c r="B125" s="3">
        <v>9</v>
      </c>
      <c r="C125" s="5" t="s">
        <v>61</v>
      </c>
      <c r="D125" s="5" t="s">
        <v>5</v>
      </c>
      <c r="E125" s="7">
        <v>0</v>
      </c>
      <c r="F125" s="13">
        <v>24</v>
      </c>
      <c r="G125" s="13"/>
    </row>
    <row r="126" spans="1:7" ht="15">
      <c r="A126" s="4">
        <v>31</v>
      </c>
      <c r="B126" s="3">
        <v>2407</v>
      </c>
      <c r="C126" s="5" t="s">
        <v>62</v>
      </c>
      <c r="D126" s="5" t="s">
        <v>5</v>
      </c>
      <c r="E126" s="8">
        <v>35678</v>
      </c>
      <c r="F126" s="13">
        <v>100</v>
      </c>
      <c r="G126" s="13"/>
    </row>
    <row r="127" spans="1:7" ht="15">
      <c r="A127" s="4">
        <v>31</v>
      </c>
      <c r="B127" s="3">
        <v>2030</v>
      </c>
      <c r="C127" s="5" t="s">
        <v>63</v>
      </c>
      <c r="D127" s="5" t="s">
        <v>4</v>
      </c>
      <c r="E127" s="8">
        <v>82880</v>
      </c>
      <c r="F127" s="13">
        <v>160</v>
      </c>
      <c r="G127" s="13"/>
    </row>
    <row r="128" spans="1:7" ht="15">
      <c r="A128" s="4">
        <v>31</v>
      </c>
      <c r="B128" s="3">
        <v>2030</v>
      </c>
      <c r="C128" s="5" t="s">
        <v>63</v>
      </c>
      <c r="D128" s="5" t="s">
        <v>5</v>
      </c>
      <c r="E128" s="8">
        <v>2752</v>
      </c>
      <c r="F128" s="13">
        <v>29</v>
      </c>
      <c r="G128" s="13"/>
    </row>
    <row r="129" spans="1:7" ht="15">
      <c r="A129" s="4">
        <v>31</v>
      </c>
      <c r="B129" s="3">
        <v>2518</v>
      </c>
      <c r="C129" s="5" t="s">
        <v>64</v>
      </c>
      <c r="D129" s="5" t="s">
        <v>9</v>
      </c>
      <c r="E129" s="8">
        <v>2951745</v>
      </c>
      <c r="F129" s="13">
        <v>5224</v>
      </c>
      <c r="G129" s="13"/>
    </row>
    <row r="130" spans="1:7" ht="15">
      <c r="A130" s="4">
        <v>31</v>
      </c>
      <c r="B130" s="3">
        <v>2518</v>
      </c>
      <c r="C130" s="5" t="s">
        <v>64</v>
      </c>
      <c r="D130" s="5" t="s">
        <v>4</v>
      </c>
      <c r="E130" s="7">
        <v>0</v>
      </c>
      <c r="F130" s="13">
        <v>0</v>
      </c>
      <c r="G130" s="13"/>
    </row>
    <row r="131" spans="1:7" ht="15">
      <c r="A131" s="4">
        <v>74</v>
      </c>
      <c r="B131" s="3">
        <v>881</v>
      </c>
      <c r="C131" s="5" t="s">
        <v>65</v>
      </c>
      <c r="D131" s="5" t="s">
        <v>4</v>
      </c>
      <c r="E131" s="8">
        <v>40736</v>
      </c>
      <c r="F131" s="13">
        <v>74</v>
      </c>
      <c r="G131" s="13"/>
    </row>
    <row r="132" spans="1:7" ht="15">
      <c r="A132" s="4">
        <v>74</v>
      </c>
      <c r="B132" s="3">
        <v>881</v>
      </c>
      <c r="C132" s="5" t="s">
        <v>65</v>
      </c>
      <c r="D132" s="5" t="s">
        <v>5</v>
      </c>
      <c r="E132" s="8">
        <v>59330</v>
      </c>
      <c r="F132" s="13">
        <v>503</v>
      </c>
      <c r="G132" s="13"/>
    </row>
    <row r="133" spans="1:7" ht="15">
      <c r="A133" s="4">
        <v>14</v>
      </c>
      <c r="B133" s="3">
        <v>2005</v>
      </c>
      <c r="C133" s="5" t="s">
        <v>66</v>
      </c>
      <c r="D133" s="5" t="s">
        <v>4</v>
      </c>
      <c r="E133" s="8">
        <v>174682</v>
      </c>
      <c r="F133" s="13">
        <v>110</v>
      </c>
      <c r="G133" s="13"/>
    </row>
    <row r="134" spans="1:7" ht="15">
      <c r="A134" s="4">
        <v>14</v>
      </c>
      <c r="B134" s="3">
        <v>2005</v>
      </c>
      <c r="C134" s="5" t="s">
        <v>66</v>
      </c>
      <c r="D134" s="5" t="s">
        <v>5</v>
      </c>
      <c r="E134" s="8">
        <v>468119</v>
      </c>
      <c r="F134" s="13">
        <v>1086</v>
      </c>
      <c r="G134" s="13"/>
    </row>
    <row r="135" spans="1:7" ht="15">
      <c r="A135" s="4">
        <v>36</v>
      </c>
      <c r="B135" s="3">
        <v>999</v>
      </c>
      <c r="C135" s="5" t="s">
        <v>67</v>
      </c>
      <c r="D135" s="5" t="s">
        <v>4</v>
      </c>
      <c r="E135" s="8">
        <v>47750</v>
      </c>
      <c r="F135" s="13">
        <v>7</v>
      </c>
      <c r="G135" s="13"/>
    </row>
    <row r="136" spans="1:7" ht="15">
      <c r="A136" s="4">
        <v>36</v>
      </c>
      <c r="B136" s="3">
        <v>999</v>
      </c>
      <c r="C136" s="5" t="s">
        <v>67</v>
      </c>
      <c r="D136" s="5" t="s">
        <v>5</v>
      </c>
      <c r="E136" s="8">
        <v>969900</v>
      </c>
      <c r="F136" s="13">
        <v>1734</v>
      </c>
      <c r="G136" s="13">
        <v>636136</v>
      </c>
    </row>
    <row r="137" spans="1:7" ht="15">
      <c r="A137" s="4">
        <v>34</v>
      </c>
      <c r="B137" s="3">
        <v>2353</v>
      </c>
      <c r="C137" s="5" t="s">
        <v>68</v>
      </c>
      <c r="D137" s="5" t="s">
        <v>10</v>
      </c>
      <c r="E137" s="8">
        <v>1174824</v>
      </c>
      <c r="F137" s="13">
        <v>2289</v>
      </c>
      <c r="G137" s="13"/>
    </row>
    <row r="138" spans="1:7" ht="15">
      <c r="A138" s="4">
        <v>34</v>
      </c>
      <c r="B138" s="3">
        <v>2353</v>
      </c>
      <c r="C138" s="5" t="s">
        <v>68</v>
      </c>
      <c r="D138" s="5" t="s">
        <v>4</v>
      </c>
      <c r="E138" s="8">
        <v>23459</v>
      </c>
      <c r="F138" s="13">
        <v>523</v>
      </c>
      <c r="G138" s="13"/>
    </row>
    <row r="139" spans="1:7" ht="15">
      <c r="A139" s="4">
        <v>34</v>
      </c>
      <c r="B139" s="3">
        <v>2353</v>
      </c>
      <c r="C139" s="5" t="s">
        <v>68</v>
      </c>
      <c r="D139" s="5" t="s">
        <v>5</v>
      </c>
      <c r="E139" s="7">
        <v>0</v>
      </c>
      <c r="F139" s="13">
        <v>4</v>
      </c>
      <c r="G139" s="13"/>
    </row>
    <row r="140" spans="1:7" ht="15">
      <c r="A140" s="4">
        <v>18</v>
      </c>
      <c r="B140" s="3">
        <v>4200</v>
      </c>
      <c r="C140" s="5" t="s">
        <v>69</v>
      </c>
      <c r="D140" s="5" t="s">
        <v>4</v>
      </c>
      <c r="E140" s="8">
        <v>2677381</v>
      </c>
      <c r="F140" s="13">
        <v>4745</v>
      </c>
      <c r="G140" s="13"/>
    </row>
    <row r="141" spans="1:7" ht="15">
      <c r="A141" s="4">
        <v>18</v>
      </c>
      <c r="B141" s="3">
        <v>4200</v>
      </c>
      <c r="C141" s="5" t="s">
        <v>69</v>
      </c>
      <c r="D141" s="5" t="s">
        <v>5</v>
      </c>
      <c r="E141" s="8">
        <v>11226996</v>
      </c>
      <c r="F141" s="13">
        <v>21255</v>
      </c>
      <c r="G141" s="13">
        <v>7604056</v>
      </c>
    </row>
    <row r="142" spans="1:7" ht="15">
      <c r="A142" s="4">
        <v>11</v>
      </c>
      <c r="B142" s="3">
        <v>2302</v>
      </c>
      <c r="C142" s="5" t="s">
        <v>70</v>
      </c>
      <c r="D142" s="5" t="s">
        <v>5</v>
      </c>
      <c r="E142" s="8">
        <v>10798</v>
      </c>
      <c r="F142" s="13">
        <v>18</v>
      </c>
      <c r="G142" s="13"/>
    </row>
    <row r="143" spans="1:7" ht="15">
      <c r="A143" s="4">
        <v>13</v>
      </c>
      <c r="B143" s="3">
        <v>4009</v>
      </c>
      <c r="C143" s="5" t="s">
        <v>71</v>
      </c>
      <c r="D143" s="5" t="s">
        <v>5</v>
      </c>
      <c r="E143" s="8">
        <v>33642</v>
      </c>
      <c r="F143" s="13">
        <v>68</v>
      </c>
      <c r="G143" s="13"/>
    </row>
    <row r="144" spans="1:7" ht="15">
      <c r="A144" s="4">
        <v>34</v>
      </c>
      <c r="B144" s="3">
        <v>2341</v>
      </c>
      <c r="C144" s="5" t="s">
        <v>72</v>
      </c>
      <c r="D144" s="5" t="s">
        <v>4</v>
      </c>
      <c r="E144" s="8">
        <v>2019171</v>
      </c>
      <c r="F144" s="13">
        <v>2859</v>
      </c>
      <c r="G144" s="13"/>
    </row>
    <row r="145" spans="1:7" ht="15">
      <c r="A145" s="4">
        <v>34</v>
      </c>
      <c r="B145" s="3">
        <v>2341</v>
      </c>
      <c r="C145" s="5" t="s">
        <v>72</v>
      </c>
      <c r="D145" s="5" t="s">
        <v>5</v>
      </c>
      <c r="E145" s="8">
        <v>472252</v>
      </c>
      <c r="F145" s="13">
        <v>777</v>
      </c>
      <c r="G145" s="13"/>
    </row>
    <row r="146" spans="1:7" ht="15">
      <c r="A146" s="4">
        <v>94</v>
      </c>
      <c r="B146" s="3">
        <v>4007</v>
      </c>
      <c r="C146" s="5" t="s">
        <v>73</v>
      </c>
      <c r="D146" s="5" t="s">
        <v>4</v>
      </c>
      <c r="E146" s="8">
        <v>261739</v>
      </c>
      <c r="F146" s="13">
        <v>383</v>
      </c>
      <c r="G146" s="13"/>
    </row>
    <row r="147" spans="1:7" ht="15">
      <c r="A147" s="4">
        <v>94</v>
      </c>
      <c r="B147" s="3">
        <v>4007</v>
      </c>
      <c r="C147" s="5" t="s">
        <v>73</v>
      </c>
      <c r="D147" s="5" t="s">
        <v>5</v>
      </c>
      <c r="E147" s="7">
        <v>0</v>
      </c>
      <c r="F147" s="13">
        <v>0</v>
      </c>
      <c r="G147" s="13"/>
    </row>
    <row r="148" spans="1:7" ht="15">
      <c r="A148" s="4">
        <v>75</v>
      </c>
      <c r="B148" s="3">
        <v>4001</v>
      </c>
      <c r="C148" s="5" t="s">
        <v>74</v>
      </c>
      <c r="D148" s="5" t="s">
        <v>9</v>
      </c>
      <c r="E148" s="8">
        <v>762763</v>
      </c>
      <c r="F148" s="13">
        <v>1338</v>
      </c>
      <c r="G148" s="13"/>
    </row>
    <row r="149" spans="1:7" ht="15">
      <c r="A149" s="4">
        <v>75</v>
      </c>
      <c r="B149" s="3">
        <v>4001</v>
      </c>
      <c r="C149" s="5" t="s">
        <v>74</v>
      </c>
      <c r="D149" s="5" t="s">
        <v>4</v>
      </c>
      <c r="E149" s="8">
        <v>2604588</v>
      </c>
      <c r="F149" s="13">
        <v>5583</v>
      </c>
      <c r="G149" s="13"/>
    </row>
    <row r="150" spans="1:7" ht="15">
      <c r="A150" s="4">
        <v>75</v>
      </c>
      <c r="B150" s="3">
        <v>4001</v>
      </c>
      <c r="C150" s="5" t="s">
        <v>74</v>
      </c>
      <c r="D150" s="5" t="s">
        <v>5</v>
      </c>
      <c r="E150" s="7">
        <v>0</v>
      </c>
      <c r="F150" s="13">
        <v>0</v>
      </c>
      <c r="G150" s="13"/>
    </row>
    <row r="151" spans="1:7" ht="15">
      <c r="A151" s="4">
        <v>31</v>
      </c>
      <c r="B151" s="3">
        <v>2409</v>
      </c>
      <c r="C151" s="5" t="s">
        <v>75</v>
      </c>
      <c r="D151" s="5" t="s">
        <v>4</v>
      </c>
      <c r="E151" s="8">
        <v>98480</v>
      </c>
      <c r="F151" s="13">
        <v>215</v>
      </c>
      <c r="G151" s="13"/>
    </row>
    <row r="152" spans="1:7" ht="15">
      <c r="A152" s="4">
        <v>76</v>
      </c>
      <c r="B152" s="3">
        <v>164</v>
      </c>
      <c r="C152" s="5" t="s">
        <v>76</v>
      </c>
      <c r="D152" s="5" t="s">
        <v>9</v>
      </c>
      <c r="E152" s="8">
        <v>42008998</v>
      </c>
      <c r="F152" s="13">
        <v>63417</v>
      </c>
      <c r="G152" s="13"/>
    </row>
    <row r="153" spans="1:7" ht="15">
      <c r="A153" s="4">
        <v>76</v>
      </c>
      <c r="B153" s="3">
        <v>164</v>
      </c>
      <c r="C153" s="5" t="s">
        <v>76</v>
      </c>
      <c r="D153" s="5" t="s">
        <v>10</v>
      </c>
      <c r="E153" s="8">
        <v>11571974</v>
      </c>
      <c r="F153" s="13">
        <v>19651</v>
      </c>
      <c r="G153" s="13"/>
    </row>
    <row r="154" spans="1:7" ht="15">
      <c r="A154" s="4">
        <v>76</v>
      </c>
      <c r="B154" s="3">
        <v>164</v>
      </c>
      <c r="C154" s="5" t="s">
        <v>76</v>
      </c>
      <c r="D154" s="5" t="s">
        <v>4</v>
      </c>
      <c r="E154" s="8">
        <v>1138131</v>
      </c>
      <c r="F154" s="13">
        <v>1594</v>
      </c>
      <c r="G154" s="13"/>
    </row>
    <row r="155" spans="1:7" ht="15">
      <c r="A155" s="4">
        <v>76</v>
      </c>
      <c r="B155" s="3">
        <v>164</v>
      </c>
      <c r="C155" s="5" t="s">
        <v>76</v>
      </c>
      <c r="D155" s="5" t="s">
        <v>5</v>
      </c>
      <c r="E155" s="8">
        <v>4911</v>
      </c>
      <c r="F155" s="13">
        <v>3</v>
      </c>
      <c r="G155" s="13"/>
    </row>
    <row r="156" spans="1:7" ht="15">
      <c r="A156" s="4">
        <v>13</v>
      </c>
      <c r="B156" s="3">
        <v>948</v>
      </c>
      <c r="C156" s="5" t="s">
        <v>77</v>
      </c>
      <c r="D156" s="5" t="s">
        <v>4</v>
      </c>
      <c r="E156" s="8">
        <v>1823004</v>
      </c>
      <c r="F156" s="13">
        <v>3864</v>
      </c>
      <c r="G156" s="13"/>
    </row>
    <row r="157" spans="1:7" ht="15">
      <c r="A157" s="4">
        <v>13</v>
      </c>
      <c r="B157" s="3">
        <v>948</v>
      </c>
      <c r="C157" s="5" t="s">
        <v>77</v>
      </c>
      <c r="D157" s="5" t="s">
        <v>5</v>
      </c>
      <c r="E157" s="8">
        <v>1620661</v>
      </c>
      <c r="F157" s="13">
        <v>2918</v>
      </c>
      <c r="G157" s="13"/>
    </row>
    <row r="158" spans="1:7" ht="15">
      <c r="A158" s="4">
        <v>31</v>
      </c>
      <c r="B158" s="3">
        <v>946</v>
      </c>
      <c r="C158" s="5" t="s">
        <v>78</v>
      </c>
      <c r="D158" s="5" t="s">
        <v>4</v>
      </c>
      <c r="E158" s="8">
        <v>303563</v>
      </c>
      <c r="F158" s="13">
        <v>458</v>
      </c>
      <c r="G158" s="13"/>
    </row>
    <row r="159" spans="1:7" ht="15">
      <c r="A159" s="4">
        <v>31</v>
      </c>
      <c r="B159" s="3">
        <v>946</v>
      </c>
      <c r="C159" s="5" t="s">
        <v>78</v>
      </c>
      <c r="D159" s="5" t="s">
        <v>5</v>
      </c>
      <c r="E159" s="8">
        <v>191017</v>
      </c>
      <c r="F159" s="13">
        <v>488</v>
      </c>
      <c r="G159" s="13"/>
    </row>
    <row r="160" spans="1:7" ht="15">
      <c r="A160" s="4">
        <v>34</v>
      </c>
      <c r="B160" s="3">
        <v>921</v>
      </c>
      <c r="C160" s="5" t="s">
        <v>79</v>
      </c>
      <c r="D160" s="5" t="s">
        <v>9</v>
      </c>
      <c r="E160" s="8">
        <v>11738408</v>
      </c>
      <c r="F160" s="13">
        <v>21662</v>
      </c>
      <c r="G160" s="13"/>
    </row>
    <row r="161" spans="1:7" ht="15">
      <c r="A161" s="4">
        <v>34</v>
      </c>
      <c r="B161" s="3">
        <v>921</v>
      </c>
      <c r="C161" s="5" t="s">
        <v>79</v>
      </c>
      <c r="D161" s="5" t="s">
        <v>10</v>
      </c>
      <c r="E161" s="8">
        <v>593419</v>
      </c>
      <c r="F161" s="13">
        <v>1347</v>
      </c>
      <c r="G161" s="13"/>
    </row>
    <row r="162" spans="1:7" ht="15">
      <c r="A162" s="4">
        <v>34</v>
      </c>
      <c r="B162" s="3">
        <v>921</v>
      </c>
      <c r="C162" s="5" t="s">
        <v>79</v>
      </c>
      <c r="D162" s="5" t="s">
        <v>4</v>
      </c>
      <c r="E162" s="8">
        <v>873908</v>
      </c>
      <c r="F162" s="13">
        <v>1628</v>
      </c>
      <c r="G162" s="13"/>
    </row>
    <row r="163" spans="1:7" ht="15">
      <c r="A163" s="4">
        <v>34</v>
      </c>
      <c r="B163" s="3">
        <v>921</v>
      </c>
      <c r="C163" s="5" t="s">
        <v>79</v>
      </c>
      <c r="D163" s="5" t="s">
        <v>5</v>
      </c>
      <c r="E163" s="8">
        <v>118422</v>
      </c>
      <c r="F163" s="13">
        <v>154</v>
      </c>
      <c r="G163" s="13"/>
    </row>
    <row r="164" spans="1:7" ht="15">
      <c r="A164" s="4">
        <v>75</v>
      </c>
      <c r="B164" s="3">
        <v>146</v>
      </c>
      <c r="C164" s="5" t="s">
        <v>80</v>
      </c>
      <c r="D164" s="5" t="s">
        <v>9</v>
      </c>
      <c r="E164" s="8">
        <v>4352040</v>
      </c>
      <c r="F164" s="13">
        <v>9600</v>
      </c>
      <c r="G164" s="13"/>
    </row>
    <row r="165" spans="1:7" ht="15">
      <c r="A165" s="4">
        <v>75</v>
      </c>
      <c r="B165" s="3">
        <v>146</v>
      </c>
      <c r="C165" s="5" t="s">
        <v>80</v>
      </c>
      <c r="D165" s="5" t="s">
        <v>10</v>
      </c>
      <c r="E165" s="8">
        <v>142830</v>
      </c>
      <c r="F165" s="13">
        <v>260</v>
      </c>
      <c r="G165" s="13"/>
    </row>
    <row r="166" spans="1:7" ht="15">
      <c r="A166" s="4">
        <v>75</v>
      </c>
      <c r="B166" s="3">
        <v>146</v>
      </c>
      <c r="C166" s="5" t="s">
        <v>80</v>
      </c>
      <c r="D166" s="5" t="s">
        <v>4</v>
      </c>
      <c r="E166" s="8">
        <v>704362</v>
      </c>
      <c r="F166" s="13">
        <v>1612</v>
      </c>
      <c r="G166" s="13"/>
    </row>
    <row r="167" spans="1:7" ht="15">
      <c r="A167" s="4">
        <v>75</v>
      </c>
      <c r="B167" s="3">
        <v>146</v>
      </c>
      <c r="C167" s="5" t="s">
        <v>80</v>
      </c>
      <c r="D167" s="5" t="s">
        <v>5</v>
      </c>
      <c r="E167" s="8">
        <v>49384</v>
      </c>
      <c r="F167" s="13">
        <v>134</v>
      </c>
      <c r="G167" s="13"/>
    </row>
    <row r="168" spans="1:7" ht="15">
      <c r="A168" s="4">
        <v>31</v>
      </c>
      <c r="B168" s="3">
        <v>954</v>
      </c>
      <c r="C168" s="5" t="s">
        <v>81</v>
      </c>
      <c r="D168" s="5" t="s">
        <v>4</v>
      </c>
      <c r="E168" s="8">
        <v>1454052</v>
      </c>
      <c r="F168" s="13">
        <v>2033</v>
      </c>
      <c r="G168" s="13"/>
    </row>
    <row r="169" spans="1:7" ht="15">
      <c r="A169" s="4">
        <v>31</v>
      </c>
      <c r="B169" s="3">
        <v>954</v>
      </c>
      <c r="C169" s="5" t="s">
        <v>81</v>
      </c>
      <c r="D169" s="5" t="s">
        <v>5</v>
      </c>
      <c r="E169" s="8">
        <v>4392</v>
      </c>
      <c r="F169" s="13">
        <v>112</v>
      </c>
      <c r="G169" s="13"/>
    </row>
    <row r="170" spans="1:7" ht="15">
      <c r="A170" s="4">
        <v>32</v>
      </c>
      <c r="B170" s="3">
        <v>126</v>
      </c>
      <c r="C170" s="5" t="s">
        <v>82</v>
      </c>
      <c r="D170" s="5" t="s">
        <v>9</v>
      </c>
      <c r="E170" s="8">
        <v>2197260</v>
      </c>
      <c r="F170" s="13">
        <v>2428</v>
      </c>
      <c r="G170" s="13"/>
    </row>
    <row r="171" spans="1:7" ht="15">
      <c r="A171" s="4">
        <v>13</v>
      </c>
      <c r="B171" s="3">
        <v>2303</v>
      </c>
      <c r="C171" s="5" t="s">
        <v>83</v>
      </c>
      <c r="D171" s="5" t="s">
        <v>4</v>
      </c>
      <c r="E171" s="8">
        <v>13816</v>
      </c>
      <c r="F171" s="13">
        <v>41</v>
      </c>
      <c r="G171" s="13"/>
    </row>
    <row r="172" spans="1:7" ht="15">
      <c r="A172" s="4">
        <v>13</v>
      </c>
      <c r="B172" s="3">
        <v>2303</v>
      </c>
      <c r="C172" s="5" t="s">
        <v>83</v>
      </c>
      <c r="D172" s="5" t="s">
        <v>5</v>
      </c>
      <c r="E172" s="8">
        <v>80128</v>
      </c>
      <c r="F172" s="13">
        <v>310</v>
      </c>
      <c r="G172" s="13"/>
    </row>
    <row r="173" spans="1:7" ht="15">
      <c r="A173" s="4">
        <v>74</v>
      </c>
      <c r="B173" s="3">
        <v>4006</v>
      </c>
      <c r="C173" s="5" t="s">
        <v>84</v>
      </c>
      <c r="D173" s="5" t="s">
        <v>9</v>
      </c>
      <c r="E173" s="8">
        <v>3111984</v>
      </c>
      <c r="F173" s="13">
        <v>8634</v>
      </c>
      <c r="G173" s="13"/>
    </row>
    <row r="174" spans="1:7" ht="15">
      <c r="A174" s="4">
        <v>74</v>
      </c>
      <c r="B174" s="3">
        <v>4006</v>
      </c>
      <c r="C174" s="5" t="s">
        <v>84</v>
      </c>
      <c r="D174" s="5" t="s">
        <v>4</v>
      </c>
      <c r="E174" s="8">
        <v>377553</v>
      </c>
      <c r="F174" s="13">
        <v>794</v>
      </c>
      <c r="G174" s="13"/>
    </row>
    <row r="175" spans="1:7" ht="15">
      <c r="A175" s="4">
        <v>74</v>
      </c>
      <c r="B175" s="3">
        <v>4006</v>
      </c>
      <c r="C175" s="5" t="s">
        <v>84</v>
      </c>
      <c r="D175" s="5" t="s">
        <v>5</v>
      </c>
      <c r="E175" s="7">
        <v>0</v>
      </c>
      <c r="F175" s="13">
        <v>0</v>
      </c>
      <c r="G175" s="13"/>
    </row>
    <row r="176" spans="1:7" ht="15">
      <c r="A176" s="4">
        <v>34</v>
      </c>
      <c r="B176" s="3">
        <v>2369</v>
      </c>
      <c r="C176" s="5" t="s">
        <v>85</v>
      </c>
      <c r="D176" s="5" t="s">
        <v>4</v>
      </c>
      <c r="E176" s="8">
        <v>64512</v>
      </c>
      <c r="F176" s="13">
        <v>124</v>
      </c>
      <c r="G176" s="13"/>
    </row>
    <row r="177" spans="1:7" ht="15">
      <c r="A177" s="4">
        <v>34</v>
      </c>
      <c r="B177" s="3">
        <v>2369</v>
      </c>
      <c r="C177" s="5" t="s">
        <v>85</v>
      </c>
      <c r="D177" s="5" t="s">
        <v>5</v>
      </c>
      <c r="E177" s="7">
        <v>0</v>
      </c>
      <c r="F177" s="13">
        <v>0</v>
      </c>
      <c r="G177" s="13"/>
    </row>
    <row r="178" spans="1:7" ht="15">
      <c r="A178" s="4">
        <v>31</v>
      </c>
      <c r="B178" s="3">
        <v>650</v>
      </c>
      <c r="C178" s="5" t="s">
        <v>86</v>
      </c>
      <c r="D178" s="5" t="s">
        <v>4</v>
      </c>
      <c r="E178" s="7">
        <v>0</v>
      </c>
      <c r="F178" s="13">
        <v>2084</v>
      </c>
      <c r="G178" s="13"/>
    </row>
    <row r="179" spans="1:7" ht="15">
      <c r="A179" s="4">
        <v>31</v>
      </c>
      <c r="B179" s="3">
        <v>650</v>
      </c>
      <c r="C179" s="5" t="s">
        <v>86</v>
      </c>
      <c r="D179" s="5" t="s">
        <v>5</v>
      </c>
      <c r="E179" s="7">
        <v>0</v>
      </c>
      <c r="F179" s="13">
        <v>72</v>
      </c>
      <c r="G179" s="13"/>
    </row>
    <row r="180" spans="1:7" ht="30">
      <c r="A180" s="4">
        <v>31</v>
      </c>
      <c r="B180" s="3" t="s">
        <v>87</v>
      </c>
      <c r="C180" s="5" t="s">
        <v>88</v>
      </c>
      <c r="D180" s="5" t="s">
        <v>9</v>
      </c>
      <c r="E180" s="7">
        <v>0</v>
      </c>
      <c r="F180" s="13"/>
      <c r="G180" s="13"/>
    </row>
    <row r="181" spans="1:7" ht="30">
      <c r="A181" s="4">
        <v>31</v>
      </c>
      <c r="B181" s="3" t="s">
        <v>87</v>
      </c>
      <c r="C181" s="5" t="s">
        <v>88</v>
      </c>
      <c r="D181" s="5" t="s">
        <v>10</v>
      </c>
      <c r="E181" s="7">
        <v>0</v>
      </c>
      <c r="F181" s="13"/>
      <c r="G181" s="13"/>
    </row>
    <row r="182" spans="1:7" ht="30">
      <c r="A182" s="4">
        <v>31</v>
      </c>
      <c r="B182" s="3" t="s">
        <v>87</v>
      </c>
      <c r="C182" s="5" t="s">
        <v>88</v>
      </c>
      <c r="D182" s="5" t="s">
        <v>4</v>
      </c>
      <c r="E182" s="7">
        <v>0</v>
      </c>
      <c r="F182" s="13"/>
      <c r="G182" s="13"/>
    </row>
    <row r="183" spans="1:7" ht="30">
      <c r="A183" s="4">
        <v>31</v>
      </c>
      <c r="B183" s="3" t="s">
        <v>87</v>
      </c>
      <c r="C183" s="5" t="s">
        <v>88</v>
      </c>
      <c r="D183" s="5" t="s">
        <v>5</v>
      </c>
      <c r="E183" s="7">
        <v>0</v>
      </c>
      <c r="F183" s="13"/>
      <c r="G183" s="13"/>
    </row>
    <row r="184" spans="1:7" ht="15">
      <c r="A184" s="4">
        <v>31</v>
      </c>
      <c r="B184" s="3">
        <v>2526</v>
      </c>
      <c r="C184" s="5" t="s">
        <v>89</v>
      </c>
      <c r="D184" s="5" t="s">
        <v>10</v>
      </c>
      <c r="E184" s="8">
        <v>80877</v>
      </c>
      <c r="F184" s="13">
        <v>119</v>
      </c>
      <c r="G184" s="13"/>
    </row>
    <row r="185" spans="1:7" ht="15">
      <c r="A185" s="4">
        <v>31</v>
      </c>
      <c r="B185" s="3">
        <v>2526</v>
      </c>
      <c r="C185" s="5" t="s">
        <v>89</v>
      </c>
      <c r="D185" s="5" t="s">
        <v>4</v>
      </c>
      <c r="E185" s="8">
        <v>156875</v>
      </c>
      <c r="F185" s="13">
        <v>410</v>
      </c>
      <c r="G185" s="13"/>
    </row>
    <row r="186" spans="1:7" ht="15">
      <c r="A186" s="4">
        <v>31</v>
      </c>
      <c r="B186" s="3">
        <v>2526</v>
      </c>
      <c r="C186" s="5" t="s">
        <v>89</v>
      </c>
      <c r="D186" s="5" t="s">
        <v>5</v>
      </c>
      <c r="E186" s="8">
        <v>20228</v>
      </c>
      <c r="F186" s="13">
        <v>14</v>
      </c>
      <c r="G186" s="13"/>
    </row>
    <row r="187" spans="1:7" ht="15">
      <c r="A187" s="4">
        <v>34</v>
      </c>
      <c r="B187" s="3">
        <v>2354</v>
      </c>
      <c r="C187" s="5" t="s">
        <v>90</v>
      </c>
      <c r="D187" s="5" t="s">
        <v>4</v>
      </c>
      <c r="E187" s="8">
        <v>2686798</v>
      </c>
      <c r="F187" s="13">
        <v>6784</v>
      </c>
      <c r="G187" s="13">
        <v>49240</v>
      </c>
    </row>
    <row r="188" spans="1:7" ht="15">
      <c r="A188" s="4">
        <v>34</v>
      </c>
      <c r="B188" s="3">
        <v>2354</v>
      </c>
      <c r="C188" s="5" t="s">
        <v>90</v>
      </c>
      <c r="D188" s="5" t="s">
        <v>5</v>
      </c>
      <c r="E188" s="8">
        <v>10601046</v>
      </c>
      <c r="F188" s="13">
        <v>19715</v>
      </c>
      <c r="G188" s="13">
        <v>3686076</v>
      </c>
    </row>
    <row r="189" spans="1:7" ht="15">
      <c r="A189" s="4">
        <v>16</v>
      </c>
      <c r="B189" s="3">
        <v>2008</v>
      </c>
      <c r="C189" s="5" t="s">
        <v>91</v>
      </c>
      <c r="D189" s="5" t="s">
        <v>4</v>
      </c>
      <c r="E189" s="8">
        <v>829498</v>
      </c>
      <c r="F189" s="13">
        <v>1449</v>
      </c>
      <c r="G189" s="13"/>
    </row>
    <row r="190" spans="1:7" ht="15">
      <c r="A190" s="4"/>
      <c r="B190" s="3"/>
      <c r="C190" s="5" t="s">
        <v>91</v>
      </c>
      <c r="D190" s="5" t="s">
        <v>5</v>
      </c>
      <c r="E190" s="8"/>
      <c r="F190" s="13">
        <v>176</v>
      </c>
      <c r="G190" s="13"/>
    </row>
    <row r="191" spans="1:7" ht="15">
      <c r="A191" s="4">
        <v>13</v>
      </c>
      <c r="B191" s="3">
        <v>2523</v>
      </c>
      <c r="C191" s="5" t="s">
        <v>92</v>
      </c>
      <c r="D191" s="5" t="s">
        <v>9</v>
      </c>
      <c r="E191" s="7">
        <v>0</v>
      </c>
      <c r="F191" s="13">
        <v>1365</v>
      </c>
      <c r="G191" s="13"/>
    </row>
    <row r="192" spans="1:7" ht="15">
      <c r="A192" s="4">
        <v>13</v>
      </c>
      <c r="B192" s="3">
        <v>2523</v>
      </c>
      <c r="C192" s="5" t="s">
        <v>92</v>
      </c>
      <c r="D192" s="5" t="s">
        <v>4</v>
      </c>
      <c r="E192" s="7">
        <v>0</v>
      </c>
      <c r="F192" s="13">
        <v>8673</v>
      </c>
      <c r="G192" s="13"/>
    </row>
    <row r="193" spans="1:7" ht="15">
      <c r="A193" s="4">
        <v>13</v>
      </c>
      <c r="B193" s="3">
        <v>2523</v>
      </c>
      <c r="C193" s="5" t="s">
        <v>92</v>
      </c>
      <c r="D193" s="5" t="s">
        <v>5</v>
      </c>
      <c r="E193" s="7">
        <v>0</v>
      </c>
      <c r="F193" s="13">
        <v>2695</v>
      </c>
      <c r="G193" s="13"/>
    </row>
    <row r="194" spans="1:7" ht="15">
      <c r="A194" s="4">
        <v>87</v>
      </c>
      <c r="B194" s="3">
        <v>6201</v>
      </c>
      <c r="C194" s="5" t="s">
        <v>93</v>
      </c>
      <c r="D194" s="5" t="s">
        <v>4</v>
      </c>
      <c r="E194" s="8">
        <v>416479</v>
      </c>
      <c r="F194" s="13">
        <v>659</v>
      </c>
      <c r="G194" s="13"/>
    </row>
    <row r="195" spans="1:7" ht="15">
      <c r="A195" s="20">
        <v>87</v>
      </c>
      <c r="B195" s="21">
        <v>6201</v>
      </c>
      <c r="C195" s="22" t="s">
        <v>93</v>
      </c>
      <c r="D195" s="22" t="s">
        <v>5</v>
      </c>
      <c r="E195" s="8">
        <v>13472</v>
      </c>
      <c r="F195" s="13">
        <v>93</v>
      </c>
      <c r="G195" s="13">
        <v>3400</v>
      </c>
    </row>
    <row r="196" spans="1:7" ht="15">
      <c r="A196" s="44"/>
      <c r="B196" s="44"/>
      <c r="C196" s="44"/>
      <c r="D196" s="44"/>
      <c r="E196" s="19">
        <v>367232135</v>
      </c>
      <c r="F196" s="13">
        <f>SUM(F6:F195)</f>
        <v>684102</v>
      </c>
      <c r="G196" s="13"/>
    </row>
    <row r="197" ht="15">
      <c r="D197" s="16" t="s">
        <v>98</v>
      </c>
    </row>
    <row r="198" ht="15">
      <c r="D198" s="16" t="s">
        <v>9</v>
      </c>
    </row>
    <row r="199" ht="15">
      <c r="D199" s="16" t="s">
        <v>10</v>
      </c>
    </row>
    <row r="200" ht="15">
      <c r="D200" s="16" t="s">
        <v>4</v>
      </c>
    </row>
    <row r="201" ht="15">
      <c r="D201" s="16" t="s">
        <v>5</v>
      </c>
    </row>
    <row r="202" ht="30">
      <c r="D202" s="17" t="s">
        <v>99</v>
      </c>
    </row>
    <row r="203" ht="15">
      <c r="D203" s="16" t="s">
        <v>9</v>
      </c>
    </row>
    <row r="204" ht="15">
      <c r="D204" s="16" t="s">
        <v>10</v>
      </c>
    </row>
    <row r="205" ht="15">
      <c r="D205" s="16" t="s">
        <v>4</v>
      </c>
    </row>
    <row r="206" ht="15">
      <c r="D206" s="16" t="s">
        <v>5</v>
      </c>
    </row>
    <row r="208" spans="3:7" ht="15">
      <c r="C208" t="s">
        <v>100</v>
      </c>
      <c r="G208" s="18" t="s">
        <v>102</v>
      </c>
    </row>
    <row r="209" ht="15">
      <c r="G209" s="18"/>
    </row>
    <row r="210" spans="3:7" ht="15">
      <c r="C210" t="s">
        <v>101</v>
      </c>
      <c r="G210" s="18" t="s">
        <v>103</v>
      </c>
    </row>
  </sheetData>
  <sheetProtection/>
  <mergeCells count="3">
    <mergeCell ref="A3:E3"/>
    <mergeCell ref="A196:D196"/>
    <mergeCell ref="A1:G1"/>
  </mergeCell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zoomScalePageLayoutView="0" workbookViewId="0" topLeftCell="A1">
      <selection activeCell="G282" sqref="A1:G282"/>
    </sheetView>
  </sheetViews>
  <sheetFormatPr defaultColWidth="9.140625" defaultRowHeight="15" outlineLevelRow="2"/>
  <cols>
    <col min="3" max="3" width="56.57421875" style="0" customWidth="1"/>
    <col min="4" max="4" width="14.7109375" style="0" customWidth="1"/>
    <col min="5" max="5" width="13.140625" style="10" customWidth="1"/>
    <col min="6" max="6" width="10.8515625" style="10" customWidth="1"/>
    <col min="7" max="7" width="16.28125" style="10" customWidth="1"/>
    <col min="8" max="9" width="9.57421875" style="0" bestFit="1" customWidth="1"/>
  </cols>
  <sheetData>
    <row r="1" spans="1:7" ht="33.75" customHeight="1">
      <c r="A1" s="45" t="s">
        <v>97</v>
      </c>
      <c r="B1" s="45"/>
      <c r="C1" s="45"/>
      <c r="D1" s="45"/>
      <c r="E1" s="45"/>
      <c r="F1" s="45"/>
      <c r="G1" s="45"/>
    </row>
    <row r="2" spans="1:8" ht="15">
      <c r="A2" s="15"/>
      <c r="B2" s="15"/>
      <c r="C2" s="15"/>
      <c r="D2" s="15"/>
      <c r="E2" s="14"/>
      <c r="F2" s="14"/>
      <c r="G2" s="14"/>
      <c r="H2" s="40"/>
    </row>
    <row r="3" spans="1:8" ht="45">
      <c r="A3" s="2" t="s">
        <v>0</v>
      </c>
      <c r="B3" s="2" t="s">
        <v>1</v>
      </c>
      <c r="C3" s="2" t="s">
        <v>2</v>
      </c>
      <c r="D3" s="2" t="s">
        <v>3</v>
      </c>
      <c r="E3" s="33" t="s">
        <v>94</v>
      </c>
      <c r="F3" s="12" t="s">
        <v>95</v>
      </c>
      <c r="G3" s="12" t="s">
        <v>96</v>
      </c>
      <c r="H3" s="40"/>
    </row>
    <row r="4" spans="1:8" ht="15" outlineLevel="2">
      <c r="A4" s="2">
        <v>2</v>
      </c>
      <c r="B4" s="2">
        <v>3</v>
      </c>
      <c r="C4" s="2">
        <v>4</v>
      </c>
      <c r="D4" s="2">
        <v>5</v>
      </c>
      <c r="E4" s="33">
        <v>12</v>
      </c>
      <c r="F4" s="11"/>
      <c r="G4" s="11"/>
      <c r="H4" s="40"/>
    </row>
    <row r="5" spans="1:8" ht="15" outlineLevel="2">
      <c r="A5" s="4">
        <v>31</v>
      </c>
      <c r="B5" s="3">
        <v>2382</v>
      </c>
      <c r="C5" s="5" t="s">
        <v>6</v>
      </c>
      <c r="D5" s="5" t="s">
        <v>4</v>
      </c>
      <c r="E5" s="8">
        <v>536079</v>
      </c>
      <c r="F5" s="13">
        <v>1537</v>
      </c>
      <c r="G5" s="13"/>
      <c r="H5" s="40"/>
    </row>
    <row r="6" spans="1:7" s="28" customFormat="1" ht="15" outlineLevel="1">
      <c r="A6" s="24" t="s">
        <v>105</v>
      </c>
      <c r="B6" s="25"/>
      <c r="C6" s="26"/>
      <c r="D6" s="26"/>
      <c r="E6" s="34">
        <f>SUBTOTAL(9,E5:E5)</f>
        <v>536079</v>
      </c>
      <c r="F6" s="34">
        <f>SUBTOTAL(9,F5:F5)</f>
        <v>1537</v>
      </c>
      <c r="G6" s="27"/>
    </row>
    <row r="7" spans="1:7" ht="15" outlineLevel="2">
      <c r="A7" s="4">
        <v>15</v>
      </c>
      <c r="B7" s="3">
        <v>2032</v>
      </c>
      <c r="C7" s="5" t="s">
        <v>7</v>
      </c>
      <c r="D7" s="5" t="s">
        <v>4</v>
      </c>
      <c r="E7" s="8">
        <v>1206205</v>
      </c>
      <c r="F7" s="13">
        <v>2558</v>
      </c>
      <c r="G7" s="13"/>
    </row>
    <row r="8" spans="1:7" ht="15" outlineLevel="2">
      <c r="A8" s="4">
        <v>15</v>
      </c>
      <c r="B8" s="3">
        <v>2032</v>
      </c>
      <c r="C8" s="5" t="s">
        <v>7</v>
      </c>
      <c r="D8" s="5" t="s">
        <v>5</v>
      </c>
      <c r="E8" s="8">
        <v>0</v>
      </c>
      <c r="F8" s="13">
        <v>45</v>
      </c>
      <c r="G8" s="13"/>
    </row>
    <row r="9" spans="1:7" s="32" customFormat="1" ht="15" outlineLevel="1">
      <c r="A9" s="23" t="s">
        <v>106</v>
      </c>
      <c r="B9" s="29"/>
      <c r="C9" s="30"/>
      <c r="D9" s="30"/>
      <c r="E9" s="34">
        <f>SUBTOTAL(9,E7:E8)</f>
        <v>1206205</v>
      </c>
      <c r="F9" s="34">
        <f>SUBTOTAL(9,F7:F8)</f>
        <v>2603</v>
      </c>
      <c r="G9" s="31"/>
    </row>
    <row r="10" spans="1:7" ht="15" outlineLevel="2">
      <c r="A10" s="4">
        <v>75</v>
      </c>
      <c r="B10" s="3">
        <v>4000</v>
      </c>
      <c r="C10" s="5" t="s">
        <v>8</v>
      </c>
      <c r="D10" s="5" t="s">
        <v>9</v>
      </c>
      <c r="E10" s="8">
        <v>702228</v>
      </c>
      <c r="F10" s="13">
        <v>1706</v>
      </c>
      <c r="G10" s="13"/>
    </row>
    <row r="11" spans="1:7" ht="15" outlineLevel="2">
      <c r="A11" s="4">
        <v>75</v>
      </c>
      <c r="B11" s="3">
        <v>4000</v>
      </c>
      <c r="C11" s="5" t="s">
        <v>8</v>
      </c>
      <c r="D11" s="5" t="s">
        <v>4</v>
      </c>
      <c r="E11" s="8">
        <v>78727</v>
      </c>
      <c r="F11" s="13">
        <v>88</v>
      </c>
      <c r="G11" s="13"/>
    </row>
    <row r="12" spans="1:7" s="32" customFormat="1" ht="15" outlineLevel="1">
      <c r="A12" s="23" t="s">
        <v>105</v>
      </c>
      <c r="B12" s="29"/>
      <c r="C12" s="30"/>
      <c r="D12" s="30"/>
      <c r="E12" s="34">
        <f>SUBTOTAL(9,E10:E11)</f>
        <v>780955</v>
      </c>
      <c r="F12" s="34">
        <f>SUBTOTAL(9,F10:F11)</f>
        <v>1794</v>
      </c>
      <c r="G12" s="31"/>
    </row>
    <row r="13" spans="1:7" ht="15" outlineLevel="2">
      <c r="A13" s="4">
        <v>31</v>
      </c>
      <c r="B13" s="3">
        <v>3202</v>
      </c>
      <c r="C13" s="5" t="s">
        <v>11</v>
      </c>
      <c r="D13" s="5" t="s">
        <v>4</v>
      </c>
      <c r="E13" s="8">
        <v>991396</v>
      </c>
      <c r="F13" s="13">
        <v>1637</v>
      </c>
      <c r="G13" s="13"/>
    </row>
    <row r="14" spans="1:7" ht="15" outlineLevel="2">
      <c r="A14" s="4">
        <v>31</v>
      </c>
      <c r="B14" s="3">
        <v>3202</v>
      </c>
      <c r="C14" s="5" t="s">
        <v>11</v>
      </c>
      <c r="D14" s="5" t="s">
        <v>5</v>
      </c>
      <c r="E14" s="8">
        <v>166140</v>
      </c>
      <c r="F14" s="13">
        <v>420</v>
      </c>
      <c r="G14" s="13"/>
    </row>
    <row r="15" spans="1:7" s="32" customFormat="1" ht="15" outlineLevel="1">
      <c r="A15" s="23" t="s">
        <v>105</v>
      </c>
      <c r="B15" s="29"/>
      <c r="C15" s="30"/>
      <c r="D15" s="30"/>
      <c r="E15" s="34">
        <f>SUBTOTAL(9,E13:E14)</f>
        <v>1157536</v>
      </c>
      <c r="F15" s="34">
        <f>SUBTOTAL(9,F13:F14)</f>
        <v>2057</v>
      </c>
      <c r="G15" s="31"/>
    </row>
    <row r="16" spans="1:7" ht="15" outlineLevel="2">
      <c r="A16" s="4">
        <v>71</v>
      </c>
      <c r="B16" s="3">
        <v>965</v>
      </c>
      <c r="C16" s="5" t="s">
        <v>12</v>
      </c>
      <c r="D16" s="5" t="s">
        <v>4</v>
      </c>
      <c r="E16" s="8">
        <v>3664279</v>
      </c>
      <c r="F16" s="13">
        <v>10421</v>
      </c>
      <c r="G16" s="13"/>
    </row>
    <row r="17" spans="1:7" ht="15" outlineLevel="2">
      <c r="A17" s="4">
        <v>71</v>
      </c>
      <c r="B17" s="3">
        <v>965</v>
      </c>
      <c r="C17" s="5" t="s">
        <v>12</v>
      </c>
      <c r="D17" s="5" t="s">
        <v>5</v>
      </c>
      <c r="E17" s="8">
        <v>10276454</v>
      </c>
      <c r="F17" s="13">
        <v>23116</v>
      </c>
      <c r="G17" s="13">
        <v>6056238</v>
      </c>
    </row>
    <row r="18" spans="1:7" s="32" customFormat="1" ht="15" outlineLevel="1">
      <c r="A18" s="23" t="s">
        <v>105</v>
      </c>
      <c r="B18" s="29"/>
      <c r="C18" s="30"/>
      <c r="D18" s="30"/>
      <c r="E18" s="34">
        <f>SUBTOTAL(9,E16:E17)</f>
        <v>13940733</v>
      </c>
      <c r="F18" s="34">
        <f>SUBTOTAL(9,F16:F17)</f>
        <v>33537</v>
      </c>
      <c r="G18" s="31"/>
    </row>
    <row r="19" spans="1:7" ht="15" outlineLevel="2">
      <c r="A19" s="4">
        <v>31</v>
      </c>
      <c r="B19" s="3">
        <v>627</v>
      </c>
      <c r="C19" s="5" t="s">
        <v>13</v>
      </c>
      <c r="D19" s="5" t="s">
        <v>4</v>
      </c>
      <c r="E19" s="8">
        <v>0</v>
      </c>
      <c r="F19" s="13">
        <v>0</v>
      </c>
      <c r="G19" s="13"/>
    </row>
    <row r="20" spans="1:7" ht="15" outlineLevel="2">
      <c r="A20" s="4">
        <v>31</v>
      </c>
      <c r="B20" s="3">
        <v>627</v>
      </c>
      <c r="C20" s="5" t="s">
        <v>13</v>
      </c>
      <c r="D20" s="5" t="s">
        <v>5</v>
      </c>
      <c r="E20" s="8">
        <v>30511</v>
      </c>
      <c r="F20" s="13">
        <v>86</v>
      </c>
      <c r="G20" s="13"/>
    </row>
    <row r="21" spans="1:7" s="32" customFormat="1" ht="15" outlineLevel="1">
      <c r="A21" s="23" t="s">
        <v>105</v>
      </c>
      <c r="B21" s="29"/>
      <c r="C21" s="30"/>
      <c r="D21" s="30"/>
      <c r="E21" s="34">
        <f>SUBTOTAL(9,E19:E20)</f>
        <v>30511</v>
      </c>
      <c r="F21" s="34">
        <f>SUBTOTAL(9,F19:F20)</f>
        <v>86</v>
      </c>
      <c r="G21" s="31"/>
    </row>
    <row r="22" spans="1:7" ht="15" outlineLevel="2">
      <c r="A22" s="4">
        <v>76</v>
      </c>
      <c r="B22" s="3">
        <v>117</v>
      </c>
      <c r="C22" s="5" t="s">
        <v>14</v>
      </c>
      <c r="D22" s="5" t="s">
        <v>4</v>
      </c>
      <c r="E22" s="8">
        <v>1092768</v>
      </c>
      <c r="F22" s="13">
        <v>1374</v>
      </c>
      <c r="G22" s="13"/>
    </row>
    <row r="23" spans="1:7" s="32" customFormat="1" ht="15" outlineLevel="1">
      <c r="A23" s="23" t="s">
        <v>105</v>
      </c>
      <c r="B23" s="29"/>
      <c r="C23" s="30"/>
      <c r="D23" s="30"/>
      <c r="E23" s="34">
        <f>SUBTOTAL(9,E22:E22)</f>
        <v>1092768</v>
      </c>
      <c r="F23" s="34">
        <f>SUBTOTAL(9,F22:F22)</f>
        <v>1374</v>
      </c>
      <c r="G23" s="31"/>
    </row>
    <row r="24" spans="1:7" ht="15" outlineLevel="2">
      <c r="A24" s="4">
        <v>31</v>
      </c>
      <c r="B24" s="3">
        <v>958</v>
      </c>
      <c r="C24" s="5" t="s">
        <v>15</v>
      </c>
      <c r="D24" s="5" t="s">
        <v>10</v>
      </c>
      <c r="E24" s="8">
        <v>3763104</v>
      </c>
      <c r="F24" s="13">
        <v>7455</v>
      </c>
      <c r="G24" s="13"/>
    </row>
    <row r="25" spans="1:7" s="32" customFormat="1" ht="15" outlineLevel="1">
      <c r="A25" s="23" t="s">
        <v>106</v>
      </c>
      <c r="B25" s="29"/>
      <c r="C25" s="30"/>
      <c r="D25" s="30"/>
      <c r="E25" s="34">
        <f>SUBTOTAL(9,E24:E24)</f>
        <v>3763104</v>
      </c>
      <c r="F25" s="34">
        <f>SUBTOTAL(9,F24:F24)</f>
        <v>7455</v>
      </c>
      <c r="G25" s="31"/>
    </row>
    <row r="26" spans="1:7" ht="15" outlineLevel="2">
      <c r="A26" s="4">
        <v>75</v>
      </c>
      <c r="B26" s="3">
        <v>144</v>
      </c>
      <c r="C26" s="5" t="s">
        <v>16</v>
      </c>
      <c r="D26" s="5" t="s">
        <v>9</v>
      </c>
      <c r="E26" s="8">
        <v>10897156</v>
      </c>
      <c r="F26" s="13">
        <v>16311</v>
      </c>
      <c r="G26" s="13"/>
    </row>
    <row r="27" spans="1:7" ht="15" outlineLevel="2">
      <c r="A27" s="4">
        <v>75</v>
      </c>
      <c r="B27" s="3">
        <v>144</v>
      </c>
      <c r="C27" s="5" t="s">
        <v>16</v>
      </c>
      <c r="D27" s="5" t="s">
        <v>4</v>
      </c>
      <c r="E27" s="8">
        <v>287</v>
      </c>
      <c r="F27" s="13">
        <v>23</v>
      </c>
      <c r="G27" s="13"/>
    </row>
    <row r="28" spans="1:7" ht="15" outlineLevel="2">
      <c r="A28" s="4">
        <v>75</v>
      </c>
      <c r="B28" s="3">
        <v>144</v>
      </c>
      <c r="C28" s="5" t="s">
        <v>16</v>
      </c>
      <c r="D28" s="5" t="s">
        <v>5</v>
      </c>
      <c r="E28" s="8">
        <v>35791</v>
      </c>
      <c r="F28" s="13">
        <v>59</v>
      </c>
      <c r="G28" s="13">
        <v>32181</v>
      </c>
    </row>
    <row r="29" spans="1:7" s="32" customFormat="1" ht="15" outlineLevel="1">
      <c r="A29" s="23" t="s">
        <v>105</v>
      </c>
      <c r="B29" s="29"/>
      <c r="C29" s="30"/>
      <c r="D29" s="30"/>
      <c r="E29" s="34">
        <f>SUBTOTAL(9,E26:E28)</f>
        <v>10933234</v>
      </c>
      <c r="F29" s="34">
        <f>SUBTOTAL(9,F26:F28)</f>
        <v>16393</v>
      </c>
      <c r="G29" s="31"/>
    </row>
    <row r="30" spans="1:7" ht="15" outlineLevel="2">
      <c r="A30" s="4">
        <v>34</v>
      </c>
      <c r="B30" s="3">
        <v>468</v>
      </c>
      <c r="C30" s="5" t="s">
        <v>17</v>
      </c>
      <c r="D30" s="5" t="s">
        <v>4</v>
      </c>
      <c r="E30" s="8">
        <v>126811</v>
      </c>
      <c r="F30" s="13">
        <v>464</v>
      </c>
      <c r="G30" s="13"/>
    </row>
    <row r="31" spans="1:7" ht="15" outlineLevel="2">
      <c r="A31" s="4">
        <v>34</v>
      </c>
      <c r="B31" s="3">
        <v>468</v>
      </c>
      <c r="C31" s="5" t="s">
        <v>17</v>
      </c>
      <c r="D31" s="5" t="s">
        <v>5</v>
      </c>
      <c r="E31" s="8">
        <v>112360</v>
      </c>
      <c r="F31" s="13">
        <v>246</v>
      </c>
      <c r="G31" s="13">
        <v>44554</v>
      </c>
    </row>
    <row r="32" spans="1:7" s="32" customFormat="1" ht="15" outlineLevel="1">
      <c r="A32" s="23" t="s">
        <v>105</v>
      </c>
      <c r="B32" s="29"/>
      <c r="C32" s="30"/>
      <c r="D32" s="30"/>
      <c r="E32" s="34">
        <f>SUBTOTAL(9,E30:E31)</f>
        <v>239171</v>
      </c>
      <c r="F32" s="34">
        <f>SUBTOTAL(9,F30:F31)</f>
        <v>710</v>
      </c>
      <c r="G32" s="31"/>
    </row>
    <row r="33" spans="1:7" ht="15" outlineLevel="2">
      <c r="A33" s="4">
        <v>31</v>
      </c>
      <c r="B33" s="3">
        <v>7158</v>
      </c>
      <c r="C33" s="5" t="s">
        <v>18</v>
      </c>
      <c r="D33" s="5" t="s">
        <v>4</v>
      </c>
      <c r="E33" s="8">
        <v>1187850</v>
      </c>
      <c r="F33" s="13">
        <v>779</v>
      </c>
      <c r="G33" s="13"/>
    </row>
    <row r="34" spans="1:7" ht="15" outlineLevel="2">
      <c r="A34" s="4">
        <v>31</v>
      </c>
      <c r="B34" s="3">
        <v>7158</v>
      </c>
      <c r="C34" s="5" t="s">
        <v>18</v>
      </c>
      <c r="D34" s="5" t="s">
        <v>5</v>
      </c>
      <c r="E34" s="8">
        <v>5140676</v>
      </c>
      <c r="F34" s="13">
        <v>5801</v>
      </c>
      <c r="G34" s="13">
        <v>2836985</v>
      </c>
    </row>
    <row r="35" spans="1:7" s="32" customFormat="1" ht="15" outlineLevel="1">
      <c r="A35" s="23" t="s">
        <v>105</v>
      </c>
      <c r="B35" s="29"/>
      <c r="C35" s="30"/>
      <c r="D35" s="30"/>
      <c r="E35" s="34">
        <f>SUBTOTAL(9,E33:E34)</f>
        <v>6328526</v>
      </c>
      <c r="F35" s="34">
        <f>SUBTOTAL(9,F33:F34)</f>
        <v>6580</v>
      </c>
      <c r="G35" s="31"/>
    </row>
    <row r="36" spans="1:7" ht="15" outlineLevel="2">
      <c r="A36" s="4">
        <v>75</v>
      </c>
      <c r="B36" s="3">
        <v>119</v>
      </c>
      <c r="C36" s="5" t="s">
        <v>19</v>
      </c>
      <c r="D36" s="5" t="s">
        <v>4</v>
      </c>
      <c r="E36" s="8">
        <v>1218285</v>
      </c>
      <c r="F36" s="13">
        <v>2862</v>
      </c>
      <c r="G36" s="13"/>
    </row>
    <row r="37" spans="1:7" ht="15" outlineLevel="2">
      <c r="A37" s="4">
        <v>75</v>
      </c>
      <c r="B37" s="3">
        <v>119</v>
      </c>
      <c r="C37" s="5" t="s">
        <v>19</v>
      </c>
      <c r="D37" s="5" t="s">
        <v>5</v>
      </c>
      <c r="E37" s="8">
        <v>3252520</v>
      </c>
      <c r="F37" s="13">
        <v>7466</v>
      </c>
      <c r="G37" s="13">
        <v>1894171</v>
      </c>
    </row>
    <row r="38" spans="1:7" s="32" customFormat="1" ht="15" outlineLevel="1">
      <c r="A38" s="23" t="s">
        <v>105</v>
      </c>
      <c r="B38" s="29"/>
      <c r="C38" s="30"/>
      <c r="D38" s="30"/>
      <c r="E38" s="34">
        <f>SUBTOTAL(9,E36:E37)</f>
        <v>4470805</v>
      </c>
      <c r="F38" s="34">
        <f>SUBTOTAL(9,F36:F37)</f>
        <v>10328</v>
      </c>
      <c r="G38" s="31"/>
    </row>
    <row r="39" spans="1:7" ht="15" outlineLevel="2">
      <c r="A39" s="4">
        <v>11</v>
      </c>
      <c r="B39" s="3">
        <v>2300</v>
      </c>
      <c r="C39" s="5" t="s">
        <v>20</v>
      </c>
      <c r="D39" s="5" t="s">
        <v>4</v>
      </c>
      <c r="E39" s="8">
        <v>620665</v>
      </c>
      <c r="F39" s="13">
        <v>1724</v>
      </c>
      <c r="G39" s="13"/>
    </row>
    <row r="40" spans="1:7" ht="15" outlineLevel="2">
      <c r="A40" s="4">
        <v>11</v>
      </c>
      <c r="B40" s="3">
        <v>2300</v>
      </c>
      <c r="C40" s="5" t="s">
        <v>20</v>
      </c>
      <c r="D40" s="5" t="s">
        <v>5</v>
      </c>
      <c r="E40" s="8">
        <v>162358</v>
      </c>
      <c r="F40" s="13">
        <v>376</v>
      </c>
      <c r="G40" s="13">
        <v>19997</v>
      </c>
    </row>
    <row r="41" spans="1:7" s="32" customFormat="1" ht="15" outlineLevel="1">
      <c r="A41" s="23" t="s">
        <v>105</v>
      </c>
      <c r="B41" s="29"/>
      <c r="C41" s="30"/>
      <c r="D41" s="30"/>
      <c r="E41" s="34">
        <f>SUBTOTAL(9,E39:E40)</f>
        <v>783023</v>
      </c>
      <c r="F41" s="34">
        <f>SUBTOTAL(9,F39:F40)</f>
        <v>2100</v>
      </c>
      <c r="G41" s="31"/>
    </row>
    <row r="42" spans="1:7" ht="15" outlineLevel="2">
      <c r="A42" s="4">
        <v>34</v>
      </c>
      <c r="B42" s="3">
        <v>2351</v>
      </c>
      <c r="C42" s="5" t="s">
        <v>21</v>
      </c>
      <c r="D42" s="5" t="s">
        <v>5</v>
      </c>
      <c r="E42" s="8">
        <v>36423</v>
      </c>
      <c r="F42" s="13">
        <v>90</v>
      </c>
      <c r="G42" s="13"/>
    </row>
    <row r="43" spans="1:7" ht="15" outlineLevel="1">
      <c r="A43" s="23" t="s">
        <v>105</v>
      </c>
      <c r="B43" s="3"/>
      <c r="C43" s="5"/>
      <c r="D43" s="5"/>
      <c r="E43" s="34">
        <f>SUBTOTAL(9,E42:E42)</f>
        <v>36423</v>
      </c>
      <c r="F43" s="34">
        <f>SUBTOTAL(9,F42:F42)</f>
        <v>90</v>
      </c>
      <c r="G43" s="13"/>
    </row>
    <row r="44" spans="1:7" ht="15" outlineLevel="2">
      <c r="A44" s="4">
        <v>71</v>
      </c>
      <c r="B44" s="3">
        <v>4011</v>
      </c>
      <c r="C44" s="5" t="s">
        <v>22</v>
      </c>
      <c r="D44" s="5" t="s">
        <v>9</v>
      </c>
      <c r="E44" s="8">
        <v>2171840</v>
      </c>
      <c r="F44" s="13">
        <v>6363</v>
      </c>
      <c r="G44" s="13"/>
    </row>
    <row r="45" spans="1:7" ht="15" outlineLevel="2">
      <c r="A45" s="4">
        <v>71</v>
      </c>
      <c r="B45" s="3">
        <v>4011</v>
      </c>
      <c r="C45" s="5" t="s">
        <v>22</v>
      </c>
      <c r="D45" s="5" t="s">
        <v>10</v>
      </c>
      <c r="E45" s="8">
        <v>2415330</v>
      </c>
      <c r="F45" s="13">
        <v>8359</v>
      </c>
      <c r="G45" s="13"/>
    </row>
    <row r="46" spans="1:7" ht="15" outlineLevel="2">
      <c r="A46" s="4">
        <v>71</v>
      </c>
      <c r="B46" s="3">
        <v>4011</v>
      </c>
      <c r="C46" s="5" t="s">
        <v>22</v>
      </c>
      <c r="D46" s="5" t="s">
        <v>4</v>
      </c>
      <c r="E46" s="8">
        <v>4208675</v>
      </c>
      <c r="F46" s="13">
        <v>12466</v>
      </c>
      <c r="G46" s="13"/>
    </row>
    <row r="47" spans="1:7" ht="15" outlineLevel="2">
      <c r="A47" s="4">
        <v>71</v>
      </c>
      <c r="B47" s="3">
        <v>4011</v>
      </c>
      <c r="C47" s="5" t="s">
        <v>22</v>
      </c>
      <c r="D47" s="5" t="s">
        <v>5</v>
      </c>
      <c r="E47" s="8">
        <v>15042</v>
      </c>
      <c r="F47" s="13">
        <v>82</v>
      </c>
      <c r="G47" s="13"/>
    </row>
    <row r="48" spans="1:7" s="32" customFormat="1" ht="15" outlineLevel="1">
      <c r="A48" s="23" t="s">
        <v>105</v>
      </c>
      <c r="B48" s="29"/>
      <c r="C48" s="30"/>
      <c r="D48" s="30"/>
      <c r="E48" s="34">
        <f>SUBTOTAL(9,E44:E47)</f>
        <v>8810887</v>
      </c>
      <c r="F48" s="34">
        <f>SUBTOTAL(9,F44:F47)</f>
        <v>27270</v>
      </c>
      <c r="G48" s="31"/>
    </row>
    <row r="49" spans="1:7" ht="15" outlineLevel="2">
      <c r="A49" s="4">
        <v>75</v>
      </c>
      <c r="B49" s="3">
        <v>4003</v>
      </c>
      <c r="C49" s="5" t="s">
        <v>23</v>
      </c>
      <c r="D49" s="5" t="s">
        <v>4</v>
      </c>
      <c r="E49" s="8">
        <v>2009277</v>
      </c>
      <c r="F49" s="13">
        <v>4979</v>
      </c>
      <c r="G49" s="13"/>
    </row>
    <row r="50" spans="1:7" ht="15" outlineLevel="2">
      <c r="A50" s="4">
        <v>75</v>
      </c>
      <c r="B50" s="3">
        <v>4003</v>
      </c>
      <c r="C50" s="5" t="s">
        <v>23</v>
      </c>
      <c r="D50" s="5" t="s">
        <v>5</v>
      </c>
      <c r="E50" s="8">
        <v>6263</v>
      </c>
      <c r="F50" s="13">
        <v>290</v>
      </c>
      <c r="G50" s="13"/>
    </row>
    <row r="51" spans="1:7" s="32" customFormat="1" ht="15" outlineLevel="2">
      <c r="A51" s="23" t="s">
        <v>105</v>
      </c>
      <c r="B51" s="29"/>
      <c r="C51" s="30"/>
      <c r="D51" s="30"/>
      <c r="E51" s="34">
        <f>E49+E50</f>
        <v>2015540</v>
      </c>
      <c r="F51" s="34">
        <f>F49+F50</f>
        <v>5269</v>
      </c>
      <c r="G51" s="31"/>
    </row>
    <row r="52" spans="1:7" ht="15" outlineLevel="2">
      <c r="A52" s="4">
        <v>75</v>
      </c>
      <c r="B52" s="3">
        <v>184</v>
      </c>
      <c r="C52" s="5" t="s">
        <v>24</v>
      </c>
      <c r="D52" s="5" t="s">
        <v>4</v>
      </c>
      <c r="E52" s="8">
        <v>692568</v>
      </c>
      <c r="F52" s="13">
        <v>1457</v>
      </c>
      <c r="G52" s="13">
        <v>126000</v>
      </c>
    </row>
    <row r="53" spans="1:7" ht="15" outlineLevel="2">
      <c r="A53" s="4">
        <v>75</v>
      </c>
      <c r="B53" s="3">
        <v>184</v>
      </c>
      <c r="C53" s="5" t="s">
        <v>24</v>
      </c>
      <c r="D53" s="5" t="s">
        <v>5</v>
      </c>
      <c r="E53" s="8">
        <v>303</v>
      </c>
      <c r="F53" s="13">
        <v>0</v>
      </c>
      <c r="G53" s="13">
        <v>303</v>
      </c>
    </row>
    <row r="54" spans="1:7" s="32" customFormat="1" ht="15" outlineLevel="1">
      <c r="A54" s="23" t="s">
        <v>105</v>
      </c>
      <c r="B54" s="29"/>
      <c r="C54" s="30"/>
      <c r="D54" s="30"/>
      <c r="E54" s="34">
        <f>E52+E53</f>
        <v>692871</v>
      </c>
      <c r="F54" s="34">
        <f>F52+F53</f>
        <v>1457</v>
      </c>
      <c r="G54" s="31"/>
    </row>
    <row r="55" spans="1:7" ht="15" outlineLevel="2">
      <c r="A55" s="4">
        <v>34</v>
      </c>
      <c r="B55" s="3">
        <v>1502</v>
      </c>
      <c r="C55" s="5" t="s">
        <v>25</v>
      </c>
      <c r="D55" s="5" t="s">
        <v>10</v>
      </c>
      <c r="E55" s="8">
        <v>296880</v>
      </c>
      <c r="F55" s="13">
        <v>71</v>
      </c>
      <c r="G55" s="13"/>
    </row>
    <row r="56" spans="1:7" ht="15" outlineLevel="2">
      <c r="A56" s="4">
        <v>34</v>
      </c>
      <c r="B56" s="3">
        <v>1502</v>
      </c>
      <c r="C56" s="5" t="s">
        <v>25</v>
      </c>
      <c r="D56" s="5" t="s">
        <v>4</v>
      </c>
      <c r="E56" s="8">
        <v>623090</v>
      </c>
      <c r="F56" s="13">
        <v>2094</v>
      </c>
      <c r="G56" s="13"/>
    </row>
    <row r="57" spans="1:7" ht="15" outlineLevel="2">
      <c r="A57" s="4">
        <v>34</v>
      </c>
      <c r="B57" s="3">
        <v>1502</v>
      </c>
      <c r="C57" s="5" t="s">
        <v>25</v>
      </c>
      <c r="D57" s="5" t="s">
        <v>5</v>
      </c>
      <c r="E57" s="8">
        <v>7614</v>
      </c>
      <c r="F57" s="13">
        <v>84</v>
      </c>
      <c r="G57" s="13"/>
    </row>
    <row r="58" spans="1:7" s="32" customFormat="1" ht="15" outlineLevel="2">
      <c r="A58" s="23" t="s">
        <v>105</v>
      </c>
      <c r="B58" s="29"/>
      <c r="C58" s="30"/>
      <c r="D58" s="30"/>
      <c r="E58" s="34">
        <f>SUM(E55:E57)</f>
        <v>927584</v>
      </c>
      <c r="F58" s="34">
        <f>SUM(F55:F57)</f>
        <v>2249</v>
      </c>
      <c r="G58" s="31"/>
    </row>
    <row r="59" spans="1:7" ht="15" outlineLevel="2">
      <c r="A59" s="4">
        <v>34</v>
      </c>
      <c r="B59" s="3">
        <v>990</v>
      </c>
      <c r="C59" s="5" t="s">
        <v>26</v>
      </c>
      <c r="D59" s="5" t="s">
        <v>4</v>
      </c>
      <c r="E59" s="8">
        <v>809934</v>
      </c>
      <c r="F59" s="13">
        <v>1653</v>
      </c>
      <c r="G59" s="13"/>
    </row>
    <row r="60" spans="1:7" ht="15" outlineLevel="2">
      <c r="A60" s="4">
        <v>34</v>
      </c>
      <c r="B60" s="3">
        <v>990</v>
      </c>
      <c r="C60" s="5" t="s">
        <v>26</v>
      </c>
      <c r="D60" s="5" t="s">
        <v>5</v>
      </c>
      <c r="E60" s="8">
        <v>16338</v>
      </c>
      <c r="F60" s="13">
        <v>33</v>
      </c>
      <c r="G60" s="13"/>
    </row>
    <row r="61" spans="1:7" ht="15" outlineLevel="2">
      <c r="A61" s="23" t="s">
        <v>105</v>
      </c>
      <c r="B61" s="3"/>
      <c r="C61" s="5"/>
      <c r="D61" s="5"/>
      <c r="E61" s="34">
        <f>E59+E60</f>
        <v>826272</v>
      </c>
      <c r="F61" s="34">
        <f>F59+F60</f>
        <v>1686</v>
      </c>
      <c r="G61" s="13"/>
    </row>
    <row r="62" spans="1:7" ht="15" outlineLevel="2">
      <c r="A62" s="4">
        <v>34</v>
      </c>
      <c r="B62" s="3">
        <v>2500</v>
      </c>
      <c r="C62" s="5" t="s">
        <v>27</v>
      </c>
      <c r="D62" s="5" t="s">
        <v>4</v>
      </c>
      <c r="E62" s="8">
        <v>208701</v>
      </c>
      <c r="F62" s="13">
        <v>508</v>
      </c>
      <c r="G62" s="13"/>
    </row>
    <row r="63" spans="1:7" ht="15" outlineLevel="2">
      <c r="A63" s="4">
        <v>34</v>
      </c>
      <c r="B63" s="3">
        <v>2500</v>
      </c>
      <c r="C63" s="5" t="s">
        <v>27</v>
      </c>
      <c r="D63" s="5" t="s">
        <v>5</v>
      </c>
      <c r="E63" s="8">
        <v>55925</v>
      </c>
      <c r="F63" s="13">
        <v>127</v>
      </c>
      <c r="G63" s="13"/>
    </row>
    <row r="64" spans="1:7" s="32" customFormat="1" ht="15" outlineLevel="1">
      <c r="A64" s="23" t="s">
        <v>105</v>
      </c>
      <c r="B64" s="29"/>
      <c r="C64" s="30"/>
      <c r="D64" s="30"/>
      <c r="E64" s="34">
        <f>E62+E63</f>
        <v>264626</v>
      </c>
      <c r="F64" s="34">
        <f>F62+F63</f>
        <v>635</v>
      </c>
      <c r="G64" s="31"/>
    </row>
    <row r="65" spans="1:7" ht="15" outlineLevel="2">
      <c r="A65" s="4">
        <v>71</v>
      </c>
      <c r="B65" s="3">
        <v>994</v>
      </c>
      <c r="C65" s="5" t="s">
        <v>28</v>
      </c>
      <c r="D65" s="5" t="s">
        <v>4</v>
      </c>
      <c r="E65" s="8">
        <v>134357</v>
      </c>
      <c r="F65" s="13">
        <v>761</v>
      </c>
      <c r="G65" s="13"/>
    </row>
    <row r="66" spans="1:7" ht="15" outlineLevel="2">
      <c r="A66" s="4">
        <v>71</v>
      </c>
      <c r="B66" s="3">
        <v>994</v>
      </c>
      <c r="C66" s="5" t="s">
        <v>28</v>
      </c>
      <c r="D66" s="5" t="s">
        <v>5</v>
      </c>
      <c r="E66" s="8">
        <v>3360</v>
      </c>
      <c r="F66" s="13">
        <v>25</v>
      </c>
      <c r="G66" s="13"/>
    </row>
    <row r="67" spans="1:7" s="32" customFormat="1" ht="15" outlineLevel="1">
      <c r="A67" s="23" t="s">
        <v>105</v>
      </c>
      <c r="B67" s="29"/>
      <c r="C67" s="30"/>
      <c r="D67" s="30"/>
      <c r="E67" s="34">
        <f>SUBTOTAL(9,E65:E66)</f>
        <v>137717</v>
      </c>
      <c r="F67" s="34">
        <f>SUBTOTAL(9,F65:F66)</f>
        <v>786</v>
      </c>
      <c r="G67" s="31"/>
    </row>
    <row r="68" spans="1:7" ht="15" outlineLevel="2">
      <c r="A68" s="4">
        <v>15</v>
      </c>
      <c r="B68" s="3">
        <v>4012</v>
      </c>
      <c r="C68" s="5" t="s">
        <v>29</v>
      </c>
      <c r="D68" s="5" t="s">
        <v>4</v>
      </c>
      <c r="E68" s="8">
        <v>638900</v>
      </c>
      <c r="F68" s="13">
        <v>1251</v>
      </c>
      <c r="G68" s="13"/>
    </row>
    <row r="69" spans="1:7" s="32" customFormat="1" ht="15" outlineLevel="1">
      <c r="A69" s="23" t="s">
        <v>105</v>
      </c>
      <c r="B69" s="29"/>
      <c r="C69" s="30"/>
      <c r="D69" s="30"/>
      <c r="E69" s="34">
        <f>SUBTOTAL(9,E68:E68)</f>
        <v>638900</v>
      </c>
      <c r="F69" s="34">
        <f>SUBTOTAL(9,F68:F68)</f>
        <v>1251</v>
      </c>
      <c r="G69" s="31"/>
    </row>
    <row r="70" spans="1:7" ht="15" outlineLevel="2">
      <c r="A70" s="4">
        <v>31</v>
      </c>
      <c r="B70" s="3">
        <v>3201</v>
      </c>
      <c r="C70" s="5" t="s">
        <v>30</v>
      </c>
      <c r="D70" s="5" t="s">
        <v>4</v>
      </c>
      <c r="E70" s="8">
        <v>40286</v>
      </c>
      <c r="F70" s="13">
        <v>180</v>
      </c>
      <c r="G70" s="13"/>
    </row>
    <row r="71" spans="1:7" ht="15" outlineLevel="2">
      <c r="A71" s="4">
        <v>31</v>
      </c>
      <c r="B71" s="3">
        <v>3201</v>
      </c>
      <c r="C71" s="5" t="s">
        <v>30</v>
      </c>
      <c r="D71" s="5" t="s">
        <v>5</v>
      </c>
      <c r="E71" s="8">
        <v>18004</v>
      </c>
      <c r="F71" s="13">
        <v>46</v>
      </c>
      <c r="G71" s="13"/>
    </row>
    <row r="72" spans="1:7" s="32" customFormat="1" ht="15" outlineLevel="1">
      <c r="A72" s="23" t="s">
        <v>105</v>
      </c>
      <c r="B72" s="29"/>
      <c r="C72" s="30"/>
      <c r="D72" s="30"/>
      <c r="E72" s="34">
        <f>SUBTOTAL(9,E70:E71)</f>
        <v>58290</v>
      </c>
      <c r="F72" s="34">
        <f>SUBTOTAL(9,F70:F71)</f>
        <v>226</v>
      </c>
      <c r="G72" s="31"/>
    </row>
    <row r="73" spans="1:7" ht="15" outlineLevel="2">
      <c r="A73" s="4">
        <v>34</v>
      </c>
      <c r="B73" s="3">
        <v>1619</v>
      </c>
      <c r="C73" s="5" t="s">
        <v>31</v>
      </c>
      <c r="D73" s="5" t="s">
        <v>9</v>
      </c>
      <c r="E73" s="8">
        <v>53180</v>
      </c>
      <c r="F73" s="13">
        <v>109</v>
      </c>
      <c r="G73" s="13"/>
    </row>
    <row r="74" spans="1:7" ht="15" outlineLevel="2">
      <c r="A74" s="4">
        <v>34</v>
      </c>
      <c r="B74" s="3">
        <v>1619</v>
      </c>
      <c r="C74" s="5" t="s">
        <v>31</v>
      </c>
      <c r="D74" s="5" t="s">
        <v>4</v>
      </c>
      <c r="E74" s="8">
        <v>1059946</v>
      </c>
      <c r="F74" s="13">
        <v>1482</v>
      </c>
      <c r="G74" s="13"/>
    </row>
    <row r="75" spans="1:7" ht="15" outlineLevel="2">
      <c r="A75" s="4">
        <v>34</v>
      </c>
      <c r="B75" s="3">
        <v>1619</v>
      </c>
      <c r="C75" s="5" t="s">
        <v>31</v>
      </c>
      <c r="D75" s="5" t="s">
        <v>5</v>
      </c>
      <c r="E75" s="8">
        <v>5337353</v>
      </c>
      <c r="F75" s="13">
        <v>6794</v>
      </c>
      <c r="G75" s="13"/>
    </row>
    <row r="76" spans="1:7" s="32" customFormat="1" ht="15" outlineLevel="1">
      <c r="A76" s="23" t="s">
        <v>105</v>
      </c>
      <c r="B76" s="29"/>
      <c r="C76" s="30"/>
      <c r="D76" s="30"/>
      <c r="E76" s="34">
        <f>SUBTOTAL(9,E73:E75)</f>
        <v>6450479</v>
      </c>
      <c r="F76" s="34">
        <f>SUBTOTAL(9,F73:F75)</f>
        <v>8385</v>
      </c>
      <c r="G76" s="31"/>
    </row>
    <row r="77" spans="1:7" ht="15" outlineLevel="2">
      <c r="A77" s="4">
        <v>71</v>
      </c>
      <c r="B77" s="3">
        <v>996</v>
      </c>
      <c r="C77" s="5" t="s">
        <v>32</v>
      </c>
      <c r="D77" s="5" t="s">
        <v>4</v>
      </c>
      <c r="E77" s="8">
        <v>789584</v>
      </c>
      <c r="F77" s="13">
        <v>1700</v>
      </c>
      <c r="G77" s="13"/>
    </row>
    <row r="78" spans="1:7" s="32" customFormat="1" ht="15" outlineLevel="1">
      <c r="A78" s="23" t="s">
        <v>105</v>
      </c>
      <c r="B78" s="29"/>
      <c r="C78" s="30"/>
      <c r="D78" s="30"/>
      <c r="E78" s="34">
        <f>SUBTOTAL(9,E77:E77)</f>
        <v>789584</v>
      </c>
      <c r="F78" s="34">
        <f>SUBTOTAL(9,F77:F77)</f>
        <v>1700</v>
      </c>
      <c r="G78" s="31"/>
    </row>
    <row r="79" spans="1:7" ht="15" outlineLevel="2">
      <c r="A79" s="4">
        <v>31</v>
      </c>
      <c r="B79" s="3">
        <v>2387</v>
      </c>
      <c r="C79" s="5" t="s">
        <v>33</v>
      </c>
      <c r="D79" s="5" t="s">
        <v>4</v>
      </c>
      <c r="E79" s="8">
        <v>531318</v>
      </c>
      <c r="F79" s="13">
        <v>1170</v>
      </c>
      <c r="G79" s="13"/>
    </row>
    <row r="80" spans="1:7" s="32" customFormat="1" ht="15" outlineLevel="2">
      <c r="A80" s="23" t="s">
        <v>105</v>
      </c>
      <c r="B80" s="29"/>
      <c r="C80" s="30"/>
      <c r="D80" s="30"/>
      <c r="E80" s="34">
        <v>531318</v>
      </c>
      <c r="F80" s="34">
        <v>531318</v>
      </c>
      <c r="G80" s="31"/>
    </row>
    <row r="81" spans="1:7" ht="15" outlineLevel="2">
      <c r="A81" s="4">
        <v>31</v>
      </c>
      <c r="B81" s="3">
        <v>646</v>
      </c>
      <c r="C81" s="5" t="s">
        <v>34</v>
      </c>
      <c r="D81" s="5" t="s">
        <v>9</v>
      </c>
      <c r="E81" s="8">
        <v>0</v>
      </c>
      <c r="F81" s="13">
        <v>33196</v>
      </c>
      <c r="G81" s="13"/>
    </row>
    <row r="82" spans="1:7" ht="15" outlineLevel="2">
      <c r="A82" s="4">
        <v>31</v>
      </c>
      <c r="B82" s="3">
        <v>646</v>
      </c>
      <c r="C82" s="5" t="s">
        <v>34</v>
      </c>
      <c r="D82" s="5" t="s">
        <v>4</v>
      </c>
      <c r="E82" s="8">
        <v>1892599</v>
      </c>
      <c r="F82" s="13">
        <v>2571</v>
      </c>
      <c r="G82" s="13"/>
    </row>
    <row r="83" spans="1:7" ht="15" outlineLevel="2">
      <c r="A83" s="4">
        <v>31</v>
      </c>
      <c r="B83" s="3">
        <v>646</v>
      </c>
      <c r="C83" s="5" t="s">
        <v>34</v>
      </c>
      <c r="D83" s="5" t="s">
        <v>5</v>
      </c>
      <c r="E83" s="8">
        <v>153191</v>
      </c>
      <c r="F83" s="13">
        <v>161</v>
      </c>
      <c r="G83" s="13"/>
    </row>
    <row r="84" spans="1:7" s="32" customFormat="1" ht="15" outlineLevel="2">
      <c r="A84" s="23" t="s">
        <v>105</v>
      </c>
      <c r="B84" s="29"/>
      <c r="C84" s="30"/>
      <c r="D84" s="30"/>
      <c r="E84" s="34">
        <f>E81+E82+E83</f>
        <v>2045790</v>
      </c>
      <c r="F84" s="34">
        <f>F81+F82+F83</f>
        <v>35928</v>
      </c>
      <c r="G84" s="31"/>
    </row>
    <row r="85" spans="1:7" ht="15" outlineLevel="2">
      <c r="A85" s="4">
        <v>31</v>
      </c>
      <c r="B85" s="3">
        <v>950</v>
      </c>
      <c r="C85" s="5" t="s">
        <v>35</v>
      </c>
      <c r="D85" s="5" t="s">
        <v>10</v>
      </c>
      <c r="E85" s="8">
        <v>183240</v>
      </c>
      <c r="F85" s="13">
        <v>498</v>
      </c>
      <c r="G85" s="13"/>
    </row>
    <row r="86" spans="1:7" ht="15" outlineLevel="2">
      <c r="A86" s="4">
        <v>31</v>
      </c>
      <c r="B86" s="3">
        <v>950</v>
      </c>
      <c r="C86" s="5" t="s">
        <v>35</v>
      </c>
      <c r="D86" s="5" t="s">
        <v>4</v>
      </c>
      <c r="E86" s="8">
        <v>24912</v>
      </c>
      <c r="F86" s="13">
        <v>86</v>
      </c>
      <c r="G86" s="13"/>
    </row>
    <row r="87" spans="1:7" ht="15" outlineLevel="2">
      <c r="A87" s="4">
        <v>31</v>
      </c>
      <c r="B87" s="3">
        <v>950</v>
      </c>
      <c r="C87" s="5" t="s">
        <v>35</v>
      </c>
      <c r="D87" s="5" t="s">
        <v>5</v>
      </c>
      <c r="E87" s="8">
        <v>53292</v>
      </c>
      <c r="F87" s="13">
        <v>184</v>
      </c>
      <c r="G87" s="13"/>
    </row>
    <row r="88" spans="1:7" s="32" customFormat="1" ht="15" outlineLevel="2">
      <c r="A88" s="23" t="s">
        <v>105</v>
      </c>
      <c r="B88" s="29"/>
      <c r="C88" s="30"/>
      <c r="D88" s="30"/>
      <c r="E88" s="34">
        <f>E85+E86+E87</f>
        <v>261444</v>
      </c>
      <c r="F88" s="34">
        <f>F85+F86+F87</f>
        <v>768</v>
      </c>
      <c r="G88" s="31"/>
    </row>
    <row r="89" spans="1:7" ht="15" outlineLevel="2">
      <c r="A89" s="4">
        <v>31</v>
      </c>
      <c r="B89" s="3">
        <v>961</v>
      </c>
      <c r="C89" s="5" t="s">
        <v>36</v>
      </c>
      <c r="D89" s="5" t="s">
        <v>4</v>
      </c>
      <c r="E89" s="8">
        <v>393113</v>
      </c>
      <c r="F89" s="13">
        <v>687</v>
      </c>
      <c r="G89" s="13"/>
    </row>
    <row r="90" spans="1:7" ht="15" outlineLevel="2">
      <c r="A90" s="4">
        <v>31</v>
      </c>
      <c r="B90" s="3">
        <v>961</v>
      </c>
      <c r="C90" s="5" t="s">
        <v>36</v>
      </c>
      <c r="D90" s="5" t="s">
        <v>5</v>
      </c>
      <c r="E90" s="8">
        <v>118305</v>
      </c>
      <c r="F90" s="13">
        <v>316</v>
      </c>
      <c r="G90" s="13">
        <v>31440</v>
      </c>
    </row>
    <row r="91" spans="1:7" s="32" customFormat="1" ht="15" outlineLevel="1">
      <c r="A91" s="23" t="s">
        <v>105</v>
      </c>
      <c r="B91" s="29"/>
      <c r="C91" s="30"/>
      <c r="D91" s="30"/>
      <c r="E91" s="34">
        <f>E89+E90</f>
        <v>511418</v>
      </c>
      <c r="F91" s="34">
        <f>F89+F90</f>
        <v>1003</v>
      </c>
      <c r="G91" s="31"/>
    </row>
    <row r="92" spans="1:7" ht="15" outlineLevel="2">
      <c r="A92" s="4">
        <v>13</v>
      </c>
      <c r="B92" s="3">
        <v>1999</v>
      </c>
      <c r="C92" s="5" t="s">
        <v>37</v>
      </c>
      <c r="D92" s="5" t="s">
        <v>4</v>
      </c>
      <c r="E92" s="8">
        <v>64698</v>
      </c>
      <c r="F92" s="13">
        <v>184</v>
      </c>
      <c r="G92" s="13"/>
    </row>
    <row r="93" spans="1:7" ht="15" outlineLevel="2">
      <c r="A93" s="4">
        <v>13</v>
      </c>
      <c r="B93" s="3">
        <v>1999</v>
      </c>
      <c r="C93" s="5" t="s">
        <v>37</v>
      </c>
      <c r="D93" s="5" t="s">
        <v>5</v>
      </c>
      <c r="E93" s="8">
        <v>29566</v>
      </c>
      <c r="F93" s="13">
        <v>3</v>
      </c>
      <c r="G93" s="13"/>
    </row>
    <row r="94" spans="1:7" s="32" customFormat="1" ht="15" outlineLevel="1">
      <c r="A94" s="23" t="s">
        <v>105</v>
      </c>
      <c r="B94" s="29"/>
      <c r="C94" s="30"/>
      <c r="D94" s="30"/>
      <c r="E94" s="34">
        <f>SUBTOTAL(9,E92:E93)</f>
        <v>94264</v>
      </c>
      <c r="F94" s="34">
        <f>SUBTOTAL(9,F92:F93)</f>
        <v>187</v>
      </c>
      <c r="G94" s="31"/>
    </row>
    <row r="95" spans="1:7" ht="15" outlineLevel="2">
      <c r="A95" s="4">
        <v>31</v>
      </c>
      <c r="B95" s="3">
        <v>2364</v>
      </c>
      <c r="C95" s="5" t="s">
        <v>38</v>
      </c>
      <c r="D95" s="5" t="s">
        <v>9</v>
      </c>
      <c r="E95" s="8">
        <v>5934960</v>
      </c>
      <c r="F95" s="13">
        <v>7304</v>
      </c>
      <c r="G95" s="13"/>
    </row>
    <row r="96" spans="1:7" ht="15" outlineLevel="2">
      <c r="A96" s="4">
        <v>31</v>
      </c>
      <c r="B96" s="3">
        <v>2364</v>
      </c>
      <c r="C96" s="5" t="s">
        <v>38</v>
      </c>
      <c r="D96" s="5" t="s">
        <v>4</v>
      </c>
      <c r="E96" s="8">
        <v>34067</v>
      </c>
      <c r="F96" s="13">
        <v>94</v>
      </c>
      <c r="G96" s="13"/>
    </row>
    <row r="97" spans="1:7" s="32" customFormat="1" ht="15" outlineLevel="1">
      <c r="A97" s="23" t="s">
        <v>106</v>
      </c>
      <c r="B97" s="29"/>
      <c r="C97" s="30"/>
      <c r="D97" s="30"/>
      <c r="E97" s="34">
        <f>SUBTOTAL(9,E95:E96)</f>
        <v>5969027</v>
      </c>
      <c r="F97" s="34">
        <f>SUBTOTAL(9,F95:F96)</f>
        <v>7398</v>
      </c>
      <c r="G97" s="31"/>
    </row>
    <row r="98" spans="1:7" ht="15" outlineLevel="2">
      <c r="A98" s="4">
        <v>15</v>
      </c>
      <c r="B98" s="3">
        <v>365</v>
      </c>
      <c r="C98" s="5" t="s">
        <v>39</v>
      </c>
      <c r="D98" s="5" t="s">
        <v>9</v>
      </c>
      <c r="E98" s="8">
        <v>18337410</v>
      </c>
      <c r="F98" s="13">
        <v>37098</v>
      </c>
      <c r="G98" s="13"/>
    </row>
    <row r="99" spans="1:7" ht="15" outlineLevel="2">
      <c r="A99" s="4">
        <v>15</v>
      </c>
      <c r="B99" s="3">
        <v>365</v>
      </c>
      <c r="C99" s="5" t="s">
        <v>39</v>
      </c>
      <c r="D99" s="5" t="s">
        <v>10</v>
      </c>
      <c r="E99" s="8">
        <v>83508</v>
      </c>
      <c r="F99" s="13">
        <v>0</v>
      </c>
      <c r="G99" s="13"/>
    </row>
    <row r="100" spans="1:7" ht="15" outlineLevel="2">
      <c r="A100" s="4">
        <v>15</v>
      </c>
      <c r="B100" s="3">
        <v>365</v>
      </c>
      <c r="C100" s="5" t="s">
        <v>39</v>
      </c>
      <c r="D100" s="5" t="s">
        <v>4</v>
      </c>
      <c r="E100" s="8">
        <v>6708640</v>
      </c>
      <c r="F100" s="13">
        <v>17628</v>
      </c>
      <c r="G100" s="13"/>
    </row>
    <row r="101" spans="1:7" ht="15" outlineLevel="2">
      <c r="A101" s="4">
        <v>15</v>
      </c>
      <c r="B101" s="3">
        <v>365</v>
      </c>
      <c r="C101" s="5" t="s">
        <v>39</v>
      </c>
      <c r="D101" s="5" t="s">
        <v>5</v>
      </c>
      <c r="E101" s="8">
        <v>23380841</v>
      </c>
      <c r="F101" s="13">
        <v>43729</v>
      </c>
      <c r="G101" s="13">
        <v>17320170</v>
      </c>
    </row>
    <row r="102" spans="1:7" s="32" customFormat="1" ht="15" outlineLevel="1">
      <c r="A102" s="23" t="s">
        <v>105</v>
      </c>
      <c r="B102" s="29"/>
      <c r="C102" s="30"/>
      <c r="D102" s="30"/>
      <c r="E102" s="34">
        <f>SUBTOTAL(9,E98:E101)</f>
        <v>48510399</v>
      </c>
      <c r="F102" s="34">
        <f>SUBTOTAL(9,F98:F101)</f>
        <v>98455</v>
      </c>
      <c r="G102" s="31"/>
    </row>
    <row r="103" spans="1:7" ht="15" outlineLevel="2">
      <c r="A103" s="4">
        <v>31</v>
      </c>
      <c r="B103" s="3">
        <v>945</v>
      </c>
      <c r="C103" s="5" t="s">
        <v>40</v>
      </c>
      <c r="D103" s="5" t="s">
        <v>9</v>
      </c>
      <c r="E103" s="8">
        <v>261979</v>
      </c>
      <c r="F103" s="13">
        <v>1277</v>
      </c>
      <c r="G103" s="13"/>
    </row>
    <row r="104" spans="1:7" ht="15" outlineLevel="2">
      <c r="A104" s="4">
        <v>31</v>
      </c>
      <c r="B104" s="3">
        <v>945</v>
      </c>
      <c r="C104" s="5" t="s">
        <v>40</v>
      </c>
      <c r="D104" s="5" t="s">
        <v>4</v>
      </c>
      <c r="E104" s="8">
        <v>3938927</v>
      </c>
      <c r="F104" s="13">
        <v>5442</v>
      </c>
      <c r="G104" s="13"/>
    </row>
    <row r="105" spans="1:7" ht="15" outlineLevel="2">
      <c r="A105" s="4">
        <v>31</v>
      </c>
      <c r="B105" s="3">
        <v>945</v>
      </c>
      <c r="C105" s="5" t="s">
        <v>40</v>
      </c>
      <c r="D105" s="5" t="s">
        <v>5</v>
      </c>
      <c r="E105" s="8">
        <v>0</v>
      </c>
      <c r="F105" s="13">
        <v>0</v>
      </c>
      <c r="G105" s="13"/>
    </row>
    <row r="106" spans="1:7" s="32" customFormat="1" ht="15" outlineLevel="2">
      <c r="A106" s="23" t="s">
        <v>105</v>
      </c>
      <c r="B106" s="29"/>
      <c r="C106" s="30"/>
      <c r="D106" s="30"/>
      <c r="E106" s="34">
        <f>E103+E104+E105</f>
        <v>4200906</v>
      </c>
      <c r="F106" s="34">
        <f>F103+F104+F105</f>
        <v>6719</v>
      </c>
      <c r="G106" s="31"/>
    </row>
    <row r="107" spans="1:7" ht="15" outlineLevel="2">
      <c r="A107" s="4">
        <v>31</v>
      </c>
      <c r="B107" s="3">
        <v>949</v>
      </c>
      <c r="C107" s="5" t="s">
        <v>41</v>
      </c>
      <c r="D107" s="5" t="s">
        <v>9</v>
      </c>
      <c r="E107" s="8">
        <v>0</v>
      </c>
      <c r="F107" s="13">
        <v>0</v>
      </c>
      <c r="G107" s="13"/>
    </row>
    <row r="108" spans="1:7" ht="15" outlineLevel="2">
      <c r="A108" s="4">
        <v>31</v>
      </c>
      <c r="B108" s="3">
        <v>949</v>
      </c>
      <c r="C108" s="5" t="s">
        <v>41</v>
      </c>
      <c r="D108" s="5" t="s">
        <v>4</v>
      </c>
      <c r="E108" s="8">
        <v>1179060</v>
      </c>
      <c r="F108" s="13">
        <v>2320</v>
      </c>
      <c r="G108" s="13"/>
    </row>
    <row r="109" spans="1:7" ht="15" outlineLevel="2">
      <c r="A109" s="4">
        <v>31</v>
      </c>
      <c r="B109" s="3">
        <v>949</v>
      </c>
      <c r="C109" s="5" t="s">
        <v>41</v>
      </c>
      <c r="D109" s="5" t="s">
        <v>5</v>
      </c>
      <c r="E109" s="8">
        <v>3354</v>
      </c>
      <c r="F109" s="13">
        <v>20</v>
      </c>
      <c r="G109" s="13"/>
    </row>
    <row r="110" spans="1:7" s="32" customFormat="1" ht="15" outlineLevel="2">
      <c r="A110" s="23" t="s">
        <v>105</v>
      </c>
      <c r="B110" s="29"/>
      <c r="C110" s="30"/>
      <c r="D110" s="30"/>
      <c r="E110" s="34">
        <f>E108+E109</f>
        <v>1182414</v>
      </c>
      <c r="F110" s="34">
        <f>F108+F109</f>
        <v>2340</v>
      </c>
      <c r="G110" s="31"/>
    </row>
    <row r="111" spans="1:7" ht="15" outlineLevel="2">
      <c r="A111" s="4">
        <v>31</v>
      </c>
      <c r="B111" s="3">
        <v>3203</v>
      </c>
      <c r="C111" s="5" t="s">
        <v>42</v>
      </c>
      <c r="D111" s="5" t="s">
        <v>4</v>
      </c>
      <c r="E111" s="8">
        <v>301115</v>
      </c>
      <c r="F111" s="13">
        <v>270</v>
      </c>
      <c r="G111" s="13"/>
    </row>
    <row r="112" spans="1:7" ht="15" outlineLevel="2">
      <c r="A112" s="4">
        <v>31</v>
      </c>
      <c r="B112" s="3">
        <v>3203</v>
      </c>
      <c r="C112" s="5" t="s">
        <v>42</v>
      </c>
      <c r="D112" s="5" t="s">
        <v>5</v>
      </c>
      <c r="E112" s="8">
        <v>12932</v>
      </c>
      <c r="F112" s="13">
        <v>0</v>
      </c>
      <c r="G112" s="13"/>
    </row>
    <row r="113" spans="1:7" s="32" customFormat="1" ht="15" outlineLevel="2">
      <c r="A113" s="23" t="s">
        <v>105</v>
      </c>
      <c r="B113" s="29"/>
      <c r="C113" s="30"/>
      <c r="D113" s="30"/>
      <c r="E113" s="34">
        <f>E111+E112</f>
        <v>314047</v>
      </c>
      <c r="F113" s="34">
        <f>F111+F112</f>
        <v>270</v>
      </c>
      <c r="G113" s="31"/>
    </row>
    <row r="114" spans="1:7" ht="15" outlineLevel="2">
      <c r="A114" s="4">
        <v>31</v>
      </c>
      <c r="B114" s="3">
        <v>3200</v>
      </c>
      <c r="C114" s="5" t="s">
        <v>43</v>
      </c>
      <c r="D114" s="5" t="s">
        <v>9</v>
      </c>
      <c r="E114" s="8">
        <v>5511070</v>
      </c>
      <c r="F114" s="13">
        <v>5869</v>
      </c>
      <c r="G114" s="13"/>
    </row>
    <row r="115" spans="1:7" ht="15" outlineLevel="2">
      <c r="A115" s="4">
        <v>31</v>
      </c>
      <c r="B115" s="3">
        <v>3200</v>
      </c>
      <c r="C115" s="5" t="s">
        <v>43</v>
      </c>
      <c r="D115" s="5" t="s">
        <v>4</v>
      </c>
      <c r="E115" s="8">
        <v>18400</v>
      </c>
      <c r="F115" s="13">
        <v>460</v>
      </c>
      <c r="G115" s="13"/>
    </row>
    <row r="116" spans="1:7" ht="15" outlineLevel="2">
      <c r="A116" s="4">
        <v>31</v>
      </c>
      <c r="B116" s="3">
        <v>3200</v>
      </c>
      <c r="C116" s="5" t="s">
        <v>43</v>
      </c>
      <c r="D116" s="5" t="s">
        <v>5</v>
      </c>
      <c r="E116" s="8">
        <v>0</v>
      </c>
      <c r="F116" s="13">
        <v>0</v>
      </c>
      <c r="G116" s="13"/>
    </row>
    <row r="117" spans="1:7" s="32" customFormat="1" ht="15" outlineLevel="2">
      <c r="A117" s="23" t="s">
        <v>105</v>
      </c>
      <c r="B117" s="29"/>
      <c r="C117" s="30"/>
      <c r="D117" s="30"/>
      <c r="E117" s="34">
        <f>E114+E115+E116</f>
        <v>5529470</v>
      </c>
      <c r="F117" s="34">
        <f>F114+F115+F116</f>
        <v>6329</v>
      </c>
      <c r="G117" s="31"/>
    </row>
    <row r="118" spans="1:7" ht="15" outlineLevel="2">
      <c r="A118" s="4">
        <v>31</v>
      </c>
      <c r="B118" s="3">
        <v>2362</v>
      </c>
      <c r="C118" s="5" t="s">
        <v>44</v>
      </c>
      <c r="D118" s="5" t="s">
        <v>10</v>
      </c>
      <c r="E118" s="8">
        <v>0</v>
      </c>
      <c r="F118" s="13">
        <v>0</v>
      </c>
      <c r="G118" s="13"/>
    </row>
    <row r="119" spans="1:7" ht="15" outlineLevel="2">
      <c r="A119" s="4">
        <v>31</v>
      </c>
      <c r="B119" s="3">
        <v>2362</v>
      </c>
      <c r="C119" s="5" t="s">
        <v>44</v>
      </c>
      <c r="D119" s="5" t="s">
        <v>4</v>
      </c>
      <c r="E119" s="8">
        <v>995487</v>
      </c>
      <c r="F119" s="13">
        <v>1575</v>
      </c>
      <c r="G119" s="13"/>
    </row>
    <row r="120" spans="1:7" ht="15" outlineLevel="2">
      <c r="A120" s="4">
        <v>31</v>
      </c>
      <c r="B120" s="3">
        <v>2362</v>
      </c>
      <c r="C120" s="5" t="s">
        <v>44</v>
      </c>
      <c r="D120" s="5" t="s">
        <v>5</v>
      </c>
      <c r="E120" s="8">
        <v>0</v>
      </c>
      <c r="F120" s="13">
        <v>0</v>
      </c>
      <c r="G120" s="13"/>
    </row>
    <row r="121" spans="1:7" s="32" customFormat="1" ht="15" outlineLevel="1">
      <c r="A121" s="23" t="s">
        <v>105</v>
      </c>
      <c r="B121" s="29"/>
      <c r="C121" s="30"/>
      <c r="D121" s="30"/>
      <c r="E121" s="34">
        <f>E118+E119+E120</f>
        <v>995487</v>
      </c>
      <c r="F121" s="34">
        <f>F118+F119+F120</f>
        <v>1575</v>
      </c>
      <c r="G121" s="31"/>
    </row>
    <row r="122" spans="1:7" ht="15" outlineLevel="2">
      <c r="A122" s="4">
        <v>98</v>
      </c>
      <c r="B122" s="3">
        <v>837</v>
      </c>
      <c r="C122" s="5" t="s">
        <v>45</v>
      </c>
      <c r="D122" s="5" t="s">
        <v>4</v>
      </c>
      <c r="E122" s="8">
        <v>195881</v>
      </c>
      <c r="F122" s="13">
        <v>355</v>
      </c>
      <c r="G122" s="13"/>
    </row>
    <row r="123" spans="1:7" ht="15" outlineLevel="2">
      <c r="A123" s="4">
        <v>98</v>
      </c>
      <c r="B123" s="3">
        <v>837</v>
      </c>
      <c r="C123" s="5" t="s">
        <v>45</v>
      </c>
      <c r="D123" s="5" t="s">
        <v>5</v>
      </c>
      <c r="E123" s="8">
        <v>7444</v>
      </c>
      <c r="F123" s="13">
        <v>13</v>
      </c>
      <c r="G123" s="13"/>
    </row>
    <row r="124" spans="1:7" ht="15" outlineLevel="1">
      <c r="A124" s="23" t="s">
        <v>106</v>
      </c>
      <c r="B124" s="3"/>
      <c r="C124" s="5"/>
      <c r="D124" s="5"/>
      <c r="E124" s="34">
        <f>SUBTOTAL(9,E122:E123)</f>
        <v>203325</v>
      </c>
      <c r="F124" s="34">
        <f>SUBTOTAL(9,F122:F123)</f>
        <v>368</v>
      </c>
      <c r="G124" s="13"/>
    </row>
    <row r="125" spans="1:7" ht="15" outlineLevel="2">
      <c r="A125" s="4">
        <v>75</v>
      </c>
      <c r="B125" s="3">
        <v>962</v>
      </c>
      <c r="C125" s="5" t="s">
        <v>46</v>
      </c>
      <c r="D125" s="5" t="s">
        <v>10</v>
      </c>
      <c r="E125" s="8">
        <v>1741752</v>
      </c>
      <c r="F125" s="13">
        <v>2978</v>
      </c>
      <c r="G125" s="13"/>
    </row>
    <row r="126" spans="1:7" ht="15" outlineLevel="2">
      <c r="A126" s="4">
        <v>75</v>
      </c>
      <c r="B126" s="3">
        <v>962</v>
      </c>
      <c r="C126" s="5" t="s">
        <v>46</v>
      </c>
      <c r="D126" s="5" t="s">
        <v>4</v>
      </c>
      <c r="E126" s="8">
        <v>125086</v>
      </c>
      <c r="F126" s="13">
        <v>328</v>
      </c>
      <c r="G126" s="13"/>
    </row>
    <row r="127" spans="1:7" ht="15" outlineLevel="2">
      <c r="A127" s="4">
        <v>75</v>
      </c>
      <c r="B127" s="3">
        <v>962</v>
      </c>
      <c r="C127" s="5" t="s">
        <v>46</v>
      </c>
      <c r="D127" s="5" t="s">
        <v>5</v>
      </c>
      <c r="E127" s="8">
        <v>0</v>
      </c>
      <c r="F127" s="13">
        <v>1</v>
      </c>
      <c r="G127" s="13"/>
    </row>
    <row r="128" spans="1:7" s="32" customFormat="1" ht="15" outlineLevel="1">
      <c r="A128" s="23" t="s">
        <v>106</v>
      </c>
      <c r="B128" s="29"/>
      <c r="C128" s="30"/>
      <c r="D128" s="30"/>
      <c r="E128" s="34">
        <f>SUBTOTAL(9,E125:E127)</f>
        <v>1866838</v>
      </c>
      <c r="F128" s="34">
        <f>SUBTOTAL(9,F125:F127)</f>
        <v>3307</v>
      </c>
      <c r="G128" s="31"/>
    </row>
    <row r="129" spans="1:7" ht="15" outlineLevel="2">
      <c r="A129" s="4">
        <v>31</v>
      </c>
      <c r="B129" s="3">
        <v>2363</v>
      </c>
      <c r="C129" s="5" t="s">
        <v>47</v>
      </c>
      <c r="D129" s="5" t="s">
        <v>10</v>
      </c>
      <c r="E129" s="8">
        <v>5696670</v>
      </c>
      <c r="F129" s="13">
        <v>14183</v>
      </c>
      <c r="G129" s="13"/>
    </row>
    <row r="130" spans="1:7" ht="15" outlineLevel="2">
      <c r="A130" s="4">
        <v>31</v>
      </c>
      <c r="B130" s="3">
        <v>2363</v>
      </c>
      <c r="C130" s="5" t="s">
        <v>47</v>
      </c>
      <c r="D130" s="5" t="s">
        <v>4</v>
      </c>
      <c r="E130" s="8">
        <v>3239504</v>
      </c>
      <c r="F130" s="13">
        <v>7507</v>
      </c>
      <c r="G130" s="13"/>
    </row>
    <row r="131" spans="1:7" ht="15" outlineLevel="1">
      <c r="A131" s="23" t="s">
        <v>105</v>
      </c>
      <c r="B131" s="3"/>
      <c r="C131" s="5"/>
      <c r="D131" s="5"/>
      <c r="E131" s="34">
        <f>E129+E130</f>
        <v>8936174</v>
      </c>
      <c r="F131" s="34">
        <f>F129+F130</f>
        <v>21690</v>
      </c>
      <c r="G131" s="13"/>
    </row>
    <row r="132" spans="1:7" ht="15" outlineLevel="2">
      <c r="A132" s="4">
        <v>87</v>
      </c>
      <c r="B132" s="3">
        <v>6200</v>
      </c>
      <c r="C132" s="5" t="s">
        <v>48</v>
      </c>
      <c r="D132" s="5" t="s">
        <v>9</v>
      </c>
      <c r="E132" s="8">
        <v>37471527</v>
      </c>
      <c r="F132" s="13">
        <v>19940</v>
      </c>
      <c r="G132" s="13"/>
    </row>
    <row r="133" spans="1:7" ht="15" outlineLevel="2">
      <c r="A133" s="4">
        <v>87</v>
      </c>
      <c r="B133" s="3">
        <v>6200</v>
      </c>
      <c r="C133" s="5" t="s">
        <v>48</v>
      </c>
      <c r="D133" s="5" t="s">
        <v>4</v>
      </c>
      <c r="E133" s="8">
        <v>0</v>
      </c>
      <c r="F133" s="13">
        <v>0</v>
      </c>
      <c r="G133" s="13"/>
    </row>
    <row r="134" spans="1:7" ht="15" outlineLevel="1">
      <c r="A134" s="23" t="s">
        <v>105</v>
      </c>
      <c r="B134" s="3"/>
      <c r="C134" s="5"/>
      <c r="D134" s="5"/>
      <c r="E134" s="34">
        <f>SUBTOTAL(9,E132:E133)</f>
        <v>37471527</v>
      </c>
      <c r="F134" s="34">
        <f>SUBTOTAL(9,F132:F133)</f>
        <v>19940</v>
      </c>
      <c r="G134" s="13"/>
    </row>
    <row r="135" spans="1:7" ht="15" outlineLevel="2">
      <c r="A135" s="4">
        <v>31</v>
      </c>
      <c r="B135" s="3">
        <v>2386</v>
      </c>
      <c r="C135" s="5" t="s">
        <v>49</v>
      </c>
      <c r="D135" s="5" t="s">
        <v>4</v>
      </c>
      <c r="E135" s="8">
        <v>119569</v>
      </c>
      <c r="F135" s="13">
        <v>224</v>
      </c>
      <c r="G135" s="13"/>
    </row>
    <row r="136" spans="1:7" ht="15" outlineLevel="2">
      <c r="A136" s="4">
        <v>31</v>
      </c>
      <c r="B136" s="3">
        <v>2386</v>
      </c>
      <c r="C136" s="5" t="s">
        <v>49</v>
      </c>
      <c r="D136" s="5" t="s">
        <v>5</v>
      </c>
      <c r="E136" s="8">
        <v>0</v>
      </c>
      <c r="F136" s="13">
        <v>0</v>
      </c>
      <c r="G136" s="13"/>
    </row>
    <row r="137" spans="1:7" ht="15" outlineLevel="1">
      <c r="A137" s="23" t="s">
        <v>105</v>
      </c>
      <c r="B137" s="3"/>
      <c r="C137" s="5"/>
      <c r="D137" s="5"/>
      <c r="E137" s="34">
        <f>SUBTOTAL(9,E135:E136)</f>
        <v>119569</v>
      </c>
      <c r="F137" s="34">
        <f>SUBTOTAL(9,F135:F136)</f>
        <v>224</v>
      </c>
      <c r="G137" s="13"/>
    </row>
    <row r="138" spans="1:7" ht="15" outlineLevel="2">
      <c r="A138" s="4">
        <v>13</v>
      </c>
      <c r="B138" s="3">
        <v>1058</v>
      </c>
      <c r="C138" s="5" t="s">
        <v>50</v>
      </c>
      <c r="D138" s="5" t="s">
        <v>4</v>
      </c>
      <c r="E138" s="8">
        <v>282925</v>
      </c>
      <c r="F138" s="13">
        <v>510</v>
      </c>
      <c r="G138" s="13"/>
    </row>
    <row r="139" spans="1:7" ht="15" outlineLevel="2">
      <c r="A139" s="4">
        <v>13</v>
      </c>
      <c r="B139" s="3">
        <v>1058</v>
      </c>
      <c r="C139" s="5" t="s">
        <v>50</v>
      </c>
      <c r="D139" s="5" t="s">
        <v>5</v>
      </c>
      <c r="E139" s="8">
        <v>0</v>
      </c>
      <c r="F139" s="13">
        <v>7</v>
      </c>
      <c r="G139" s="13"/>
    </row>
    <row r="140" spans="1:7" ht="15" outlineLevel="1">
      <c r="A140" s="23" t="s">
        <v>105</v>
      </c>
      <c r="B140" s="3"/>
      <c r="C140" s="5"/>
      <c r="D140" s="5"/>
      <c r="E140" s="34">
        <f>SUBTOTAL(9,E138:E139)</f>
        <v>282925</v>
      </c>
      <c r="F140" s="34">
        <f>SUBTOTAL(9,F138:F139)</f>
        <v>517</v>
      </c>
      <c r="G140" s="13"/>
    </row>
    <row r="141" spans="1:7" ht="15" outlineLevel="2">
      <c r="A141" s="4">
        <v>71</v>
      </c>
      <c r="B141" s="3">
        <v>4001</v>
      </c>
      <c r="C141" s="5" t="s">
        <v>51</v>
      </c>
      <c r="D141" s="5" t="s">
        <v>4</v>
      </c>
      <c r="E141" s="8">
        <v>469103</v>
      </c>
      <c r="F141" s="13">
        <v>750</v>
      </c>
      <c r="G141" s="13"/>
    </row>
    <row r="142" spans="1:7" ht="15" outlineLevel="2">
      <c r="A142" s="4">
        <v>71</v>
      </c>
      <c r="B142" s="3">
        <v>4001</v>
      </c>
      <c r="C142" s="5" t="s">
        <v>51</v>
      </c>
      <c r="D142" s="5" t="s">
        <v>5</v>
      </c>
      <c r="E142" s="8">
        <v>41957</v>
      </c>
      <c r="F142" s="13">
        <v>203</v>
      </c>
      <c r="G142" s="13"/>
    </row>
    <row r="143" spans="1:7" ht="15" outlineLevel="2">
      <c r="A143" s="23" t="s">
        <v>105</v>
      </c>
      <c r="B143" s="3"/>
      <c r="C143" s="5"/>
      <c r="D143" s="5"/>
      <c r="E143" s="34">
        <f>E141+E142</f>
        <v>511060</v>
      </c>
      <c r="F143" s="34">
        <f>F141+F142</f>
        <v>953</v>
      </c>
      <c r="G143" s="13"/>
    </row>
    <row r="144" spans="1:7" ht="15" outlineLevel="2">
      <c r="A144" s="4">
        <v>71</v>
      </c>
      <c r="B144" s="3">
        <v>995</v>
      </c>
      <c r="C144" s="5" t="s">
        <v>52</v>
      </c>
      <c r="D144" s="5" t="s">
        <v>4</v>
      </c>
      <c r="E144" s="8">
        <v>1540989</v>
      </c>
      <c r="F144" s="13">
        <v>3827</v>
      </c>
      <c r="G144" s="13"/>
    </row>
    <row r="145" spans="1:7" ht="15" outlineLevel="2">
      <c r="A145" s="4">
        <v>71</v>
      </c>
      <c r="B145" s="3">
        <v>995</v>
      </c>
      <c r="C145" s="5" t="s">
        <v>52</v>
      </c>
      <c r="D145" s="5" t="s">
        <v>5</v>
      </c>
      <c r="E145" s="8">
        <v>5624</v>
      </c>
      <c r="F145" s="13">
        <v>18</v>
      </c>
      <c r="G145" s="13"/>
    </row>
    <row r="146" spans="1:7" ht="15" outlineLevel="1">
      <c r="A146" s="23" t="s">
        <v>106</v>
      </c>
      <c r="B146" s="3"/>
      <c r="C146" s="5"/>
      <c r="D146" s="5"/>
      <c r="E146" s="34">
        <f>E144+E145</f>
        <v>1546613</v>
      </c>
      <c r="F146" s="34">
        <f>F144+F145</f>
        <v>3845</v>
      </c>
      <c r="G146" s="13"/>
    </row>
    <row r="147" spans="1:7" ht="15" outlineLevel="2">
      <c r="A147" s="4">
        <v>74</v>
      </c>
      <c r="B147" s="3">
        <v>4000</v>
      </c>
      <c r="C147" s="5" t="s">
        <v>53</v>
      </c>
      <c r="D147" s="5" t="s">
        <v>4</v>
      </c>
      <c r="E147" s="8">
        <v>233760</v>
      </c>
      <c r="F147" s="13">
        <v>906</v>
      </c>
      <c r="G147" s="13"/>
    </row>
    <row r="148" spans="1:7" ht="15" outlineLevel="2">
      <c r="A148" s="4">
        <v>74</v>
      </c>
      <c r="B148" s="3">
        <v>4000</v>
      </c>
      <c r="C148" s="5" t="s">
        <v>53</v>
      </c>
      <c r="D148" s="5" t="s">
        <v>5</v>
      </c>
      <c r="E148" s="8">
        <v>66778</v>
      </c>
      <c r="F148" s="13">
        <v>425</v>
      </c>
      <c r="G148" s="13"/>
    </row>
    <row r="149" spans="1:7" ht="15" outlineLevel="1">
      <c r="A149" s="23" t="s">
        <v>105</v>
      </c>
      <c r="B149" s="3"/>
      <c r="C149" s="5"/>
      <c r="D149" s="5"/>
      <c r="E149" s="34">
        <f>SUBTOTAL(9,E147:E148)</f>
        <v>300538</v>
      </c>
      <c r="F149" s="34">
        <f>SUBTOTAL(9,F147:F148)</f>
        <v>1331</v>
      </c>
      <c r="G149" s="13"/>
    </row>
    <row r="150" spans="1:7" ht="15" outlineLevel="2">
      <c r="A150" s="4">
        <v>34</v>
      </c>
      <c r="B150" s="3">
        <v>2368</v>
      </c>
      <c r="C150" s="5" t="s">
        <v>54</v>
      </c>
      <c r="D150" s="5" t="s">
        <v>9</v>
      </c>
      <c r="E150" s="8">
        <v>11004670</v>
      </c>
      <c r="F150" s="13">
        <v>17256</v>
      </c>
      <c r="G150" s="13"/>
    </row>
    <row r="151" spans="1:7" ht="15" outlineLevel="2">
      <c r="A151" s="4">
        <v>34</v>
      </c>
      <c r="B151" s="3">
        <v>2368</v>
      </c>
      <c r="C151" s="5" t="s">
        <v>54</v>
      </c>
      <c r="D151" s="5" t="s">
        <v>4</v>
      </c>
      <c r="E151" s="8">
        <v>12477188</v>
      </c>
      <c r="F151" s="13">
        <v>20094</v>
      </c>
      <c r="G151" s="13"/>
    </row>
    <row r="152" spans="1:7" ht="15" outlineLevel="2">
      <c r="A152" s="4">
        <v>34</v>
      </c>
      <c r="B152" s="3">
        <v>2368</v>
      </c>
      <c r="C152" s="5" t="s">
        <v>54</v>
      </c>
      <c r="D152" s="5" t="s">
        <v>5</v>
      </c>
      <c r="E152" s="8">
        <v>129371</v>
      </c>
      <c r="F152" s="13">
        <v>245</v>
      </c>
      <c r="G152" s="13"/>
    </row>
    <row r="153" spans="1:7" ht="15" outlineLevel="1">
      <c r="A153" s="23" t="s">
        <v>105</v>
      </c>
      <c r="B153" s="3"/>
      <c r="C153" s="5"/>
      <c r="D153" s="5"/>
      <c r="E153" s="34">
        <f>SUBTOTAL(9,E150:E152)</f>
        <v>23611229</v>
      </c>
      <c r="F153" s="34">
        <f>SUBTOTAL(9,F150:F152)</f>
        <v>37595</v>
      </c>
      <c r="G153" s="13"/>
    </row>
    <row r="154" spans="1:7" ht="15" outlineLevel="2">
      <c r="A154" s="4">
        <v>57</v>
      </c>
      <c r="B154" s="3">
        <v>1501</v>
      </c>
      <c r="C154" s="5" t="s">
        <v>55</v>
      </c>
      <c r="D154" s="5" t="s">
        <v>9</v>
      </c>
      <c r="E154" s="8">
        <v>4758</v>
      </c>
      <c r="F154" s="13">
        <v>5</v>
      </c>
      <c r="G154" s="13"/>
    </row>
    <row r="155" spans="1:7" ht="15" outlineLevel="2">
      <c r="A155" s="4">
        <v>57</v>
      </c>
      <c r="B155" s="3">
        <v>1501</v>
      </c>
      <c r="C155" s="5" t="s">
        <v>55</v>
      </c>
      <c r="D155" s="5" t="s">
        <v>4</v>
      </c>
      <c r="E155" s="8">
        <v>566218</v>
      </c>
      <c r="F155" s="13">
        <v>1154</v>
      </c>
      <c r="G155" s="13"/>
    </row>
    <row r="156" spans="1:7" ht="15" outlineLevel="2">
      <c r="A156" s="4">
        <v>57</v>
      </c>
      <c r="B156" s="3">
        <v>1501</v>
      </c>
      <c r="C156" s="5" t="s">
        <v>55</v>
      </c>
      <c r="D156" s="5" t="s">
        <v>5</v>
      </c>
      <c r="E156" s="8">
        <v>15885</v>
      </c>
      <c r="F156" s="13">
        <v>30</v>
      </c>
      <c r="G156" s="13">
        <v>13451</v>
      </c>
    </row>
    <row r="157" spans="1:7" ht="15" outlineLevel="1">
      <c r="A157" s="23" t="s">
        <v>106</v>
      </c>
      <c r="B157" s="3"/>
      <c r="C157" s="5"/>
      <c r="D157" s="5"/>
      <c r="E157" s="34">
        <f>SUBTOTAL(9,E154:E156)</f>
        <v>586861</v>
      </c>
      <c r="F157" s="34">
        <f>SUBTOTAL(9,F154:F156)</f>
        <v>1189</v>
      </c>
      <c r="G157" s="13"/>
    </row>
    <row r="158" spans="1:7" ht="15" outlineLevel="2">
      <c r="A158" s="4">
        <v>75</v>
      </c>
      <c r="B158" s="3">
        <v>965</v>
      </c>
      <c r="C158" s="5" t="s">
        <v>56</v>
      </c>
      <c r="D158" s="5" t="s">
        <v>4</v>
      </c>
      <c r="E158" s="8">
        <v>5400</v>
      </c>
      <c r="F158" s="13">
        <v>242</v>
      </c>
      <c r="G158" s="13"/>
    </row>
    <row r="159" spans="1:7" ht="15" outlineLevel="2">
      <c r="A159" s="4">
        <v>75</v>
      </c>
      <c r="B159" s="3">
        <v>965</v>
      </c>
      <c r="C159" s="5" t="s">
        <v>56</v>
      </c>
      <c r="D159" s="5" t="s">
        <v>5</v>
      </c>
      <c r="E159" s="8">
        <v>10651</v>
      </c>
      <c r="F159" s="13">
        <v>1</v>
      </c>
      <c r="G159" s="13"/>
    </row>
    <row r="160" spans="1:7" ht="15" outlineLevel="1">
      <c r="A160" s="23" t="s">
        <v>105</v>
      </c>
      <c r="B160" s="3"/>
      <c r="C160" s="5"/>
      <c r="D160" s="5"/>
      <c r="E160" s="34">
        <f>SUBTOTAL(9,E158:E159)</f>
        <v>16051</v>
      </c>
      <c r="F160" s="34">
        <f>SUBTOTAL(9,F158:F159)</f>
        <v>243</v>
      </c>
      <c r="G160" s="13"/>
    </row>
    <row r="161" spans="1:7" ht="15" outlineLevel="2">
      <c r="A161" s="4">
        <v>52</v>
      </c>
      <c r="B161" s="3">
        <v>3020</v>
      </c>
      <c r="C161" s="5" t="s">
        <v>57</v>
      </c>
      <c r="D161" s="5" t="s">
        <v>4</v>
      </c>
      <c r="E161" s="8">
        <v>64314</v>
      </c>
      <c r="F161" s="13">
        <v>84</v>
      </c>
      <c r="G161" s="13"/>
    </row>
    <row r="162" spans="1:7" ht="15" outlineLevel="2">
      <c r="A162" s="4">
        <v>52</v>
      </c>
      <c r="B162" s="3">
        <v>3020</v>
      </c>
      <c r="C162" s="5" t="s">
        <v>57</v>
      </c>
      <c r="D162" s="5" t="s">
        <v>5</v>
      </c>
      <c r="E162" s="8">
        <v>1041959</v>
      </c>
      <c r="F162" s="13">
        <v>1445</v>
      </c>
      <c r="G162" s="13">
        <v>830267</v>
      </c>
    </row>
    <row r="163" spans="1:7" ht="15" outlineLevel="1">
      <c r="A163" s="23" t="s">
        <v>105</v>
      </c>
      <c r="B163" s="3"/>
      <c r="C163" s="5"/>
      <c r="D163" s="5"/>
      <c r="E163" s="34">
        <f>SUBTOTAL(9,E161:E162)</f>
        <v>1106273</v>
      </c>
      <c r="F163" s="34">
        <f>SUBTOTAL(9,F161:F162)</f>
        <v>1529</v>
      </c>
      <c r="G163" s="13"/>
    </row>
    <row r="164" spans="1:7" ht="15" outlineLevel="2">
      <c r="A164" s="4">
        <v>31</v>
      </c>
      <c r="B164" s="3">
        <v>934</v>
      </c>
      <c r="C164" s="5" t="s">
        <v>58</v>
      </c>
      <c r="D164" s="5" t="s">
        <v>9</v>
      </c>
      <c r="E164" s="8">
        <v>0</v>
      </c>
      <c r="F164" s="13"/>
      <c r="G164" s="13"/>
    </row>
    <row r="165" spans="1:7" ht="15" outlineLevel="2">
      <c r="A165" s="4">
        <v>31</v>
      </c>
      <c r="B165" s="3">
        <v>934</v>
      </c>
      <c r="C165" s="5" t="s">
        <v>58</v>
      </c>
      <c r="D165" s="5" t="s">
        <v>10</v>
      </c>
      <c r="E165" s="8">
        <v>637057</v>
      </c>
      <c r="F165" s="13"/>
      <c r="G165" s="13"/>
    </row>
    <row r="166" spans="1:7" ht="15" outlineLevel="2">
      <c r="A166" s="4">
        <v>31</v>
      </c>
      <c r="B166" s="3">
        <v>934</v>
      </c>
      <c r="C166" s="5" t="s">
        <v>58</v>
      </c>
      <c r="D166" s="5" t="s">
        <v>4</v>
      </c>
      <c r="E166" s="8">
        <v>9274714</v>
      </c>
      <c r="F166" s="13"/>
      <c r="G166" s="13"/>
    </row>
    <row r="167" spans="1:7" ht="15" outlineLevel="2">
      <c r="A167" s="4">
        <v>31</v>
      </c>
      <c r="B167" s="3">
        <v>934</v>
      </c>
      <c r="C167" s="5" t="s">
        <v>58</v>
      </c>
      <c r="D167" s="5" t="s">
        <v>5</v>
      </c>
      <c r="E167" s="8">
        <v>14728251</v>
      </c>
      <c r="F167" s="13"/>
      <c r="G167" s="13">
        <v>8732215</v>
      </c>
    </row>
    <row r="168" spans="1:7" ht="15" outlineLevel="1">
      <c r="A168" s="23" t="s">
        <v>105</v>
      </c>
      <c r="B168" s="3"/>
      <c r="C168" s="5"/>
      <c r="D168" s="5"/>
      <c r="E168" s="34">
        <f>SUBTOTAL(9,E164:E167)</f>
        <v>24640022</v>
      </c>
      <c r="F168" s="34"/>
      <c r="G168" s="13"/>
    </row>
    <row r="169" spans="1:7" ht="15" outlineLevel="2">
      <c r="A169" s="4">
        <v>74</v>
      </c>
      <c r="B169" s="3">
        <v>4002</v>
      </c>
      <c r="C169" s="5" t="s">
        <v>59</v>
      </c>
      <c r="D169" s="5" t="s">
        <v>4</v>
      </c>
      <c r="E169" s="8">
        <v>195160</v>
      </c>
      <c r="F169" s="13">
        <v>545</v>
      </c>
      <c r="G169" s="13"/>
    </row>
    <row r="170" spans="1:7" ht="15" outlineLevel="2">
      <c r="A170" s="4">
        <v>74</v>
      </c>
      <c r="B170" s="3">
        <v>4002</v>
      </c>
      <c r="C170" s="5" t="s">
        <v>59</v>
      </c>
      <c r="D170" s="5" t="s">
        <v>5</v>
      </c>
      <c r="E170" s="8">
        <v>96551</v>
      </c>
      <c r="F170" s="13">
        <v>68</v>
      </c>
      <c r="G170" s="13">
        <v>539</v>
      </c>
    </row>
    <row r="171" spans="1:7" ht="15" outlineLevel="1">
      <c r="A171" s="23" t="s">
        <v>105</v>
      </c>
      <c r="B171" s="3"/>
      <c r="C171" s="5"/>
      <c r="D171" s="5"/>
      <c r="E171" s="34">
        <f>SUBTOTAL(9,E169:E170)</f>
        <v>291711</v>
      </c>
      <c r="F171" s="34">
        <f>SUBTOTAL(9,F169:F170)</f>
        <v>613</v>
      </c>
      <c r="G171" s="13"/>
    </row>
    <row r="172" spans="1:7" ht="15" outlineLevel="2">
      <c r="A172" s="4">
        <v>71</v>
      </c>
      <c r="B172" s="3">
        <v>4003</v>
      </c>
      <c r="C172" s="5" t="s">
        <v>60</v>
      </c>
      <c r="D172" s="5" t="s">
        <v>4</v>
      </c>
      <c r="E172" s="8">
        <v>550</v>
      </c>
      <c r="F172" s="13">
        <v>56</v>
      </c>
      <c r="G172" s="13"/>
    </row>
    <row r="173" spans="1:7" ht="15" outlineLevel="2">
      <c r="A173" s="4">
        <v>71</v>
      </c>
      <c r="B173" s="3">
        <v>4003</v>
      </c>
      <c r="C173" s="5" t="s">
        <v>60</v>
      </c>
      <c r="D173" s="5" t="s">
        <v>5</v>
      </c>
      <c r="E173" s="8">
        <v>31110</v>
      </c>
      <c r="F173" s="13">
        <v>36</v>
      </c>
      <c r="G173" s="13">
        <v>11220</v>
      </c>
    </row>
    <row r="174" spans="1:7" ht="15" outlineLevel="2">
      <c r="A174" s="23" t="s">
        <v>105</v>
      </c>
      <c r="B174" s="3"/>
      <c r="C174" s="5"/>
      <c r="D174" s="5"/>
      <c r="E174" s="34">
        <f>E172+E173</f>
        <v>31660</v>
      </c>
      <c r="F174" s="34">
        <f>F172+F173</f>
        <v>92</v>
      </c>
      <c r="G174" s="13"/>
    </row>
    <row r="175" spans="1:7" ht="15" outlineLevel="2">
      <c r="A175" s="4">
        <v>71</v>
      </c>
      <c r="B175" s="3">
        <v>9</v>
      </c>
      <c r="C175" s="5" t="s">
        <v>61</v>
      </c>
      <c r="D175" s="5" t="s">
        <v>10</v>
      </c>
      <c r="E175" s="8">
        <v>1997535</v>
      </c>
      <c r="F175" s="13">
        <v>3099</v>
      </c>
      <c r="G175" s="13"/>
    </row>
    <row r="176" spans="1:7" ht="15" outlineLevel="2">
      <c r="A176" s="4">
        <v>71</v>
      </c>
      <c r="B176" s="3">
        <v>9</v>
      </c>
      <c r="C176" s="5" t="s">
        <v>61</v>
      </c>
      <c r="D176" s="5" t="s">
        <v>4</v>
      </c>
      <c r="E176" s="8">
        <v>1110750</v>
      </c>
      <c r="F176" s="13">
        <v>2582</v>
      </c>
      <c r="G176" s="13"/>
    </row>
    <row r="177" spans="1:7" ht="15" outlineLevel="2">
      <c r="A177" s="4">
        <v>71</v>
      </c>
      <c r="B177" s="3">
        <v>9</v>
      </c>
      <c r="C177" s="5" t="s">
        <v>61</v>
      </c>
      <c r="D177" s="5" t="s">
        <v>5</v>
      </c>
      <c r="E177" s="8">
        <v>0</v>
      </c>
      <c r="F177" s="13">
        <v>24</v>
      </c>
      <c r="G177" s="13"/>
    </row>
    <row r="178" spans="1:7" ht="15" outlineLevel="1">
      <c r="A178" s="23" t="s">
        <v>105</v>
      </c>
      <c r="B178" s="3"/>
      <c r="C178" s="5"/>
      <c r="D178" s="5"/>
      <c r="E178" s="34">
        <f>E175+E176+E177</f>
        <v>3108285</v>
      </c>
      <c r="F178" s="34">
        <f>F175+F176+F177</f>
        <v>5705</v>
      </c>
      <c r="G178" s="13"/>
    </row>
    <row r="179" spans="1:7" ht="15" outlineLevel="2">
      <c r="A179" s="4">
        <v>31</v>
      </c>
      <c r="B179" s="3">
        <v>2407</v>
      </c>
      <c r="C179" s="5" t="s">
        <v>62</v>
      </c>
      <c r="D179" s="5" t="s">
        <v>5</v>
      </c>
      <c r="E179" s="8">
        <v>35678</v>
      </c>
      <c r="F179" s="13">
        <v>100</v>
      </c>
      <c r="G179" s="13"/>
    </row>
    <row r="180" spans="1:7" ht="15" outlineLevel="2">
      <c r="A180" s="23" t="s">
        <v>105</v>
      </c>
      <c r="B180" s="3"/>
      <c r="C180" s="5"/>
      <c r="D180" s="5"/>
      <c r="E180" s="34">
        <f>E179</f>
        <v>35678</v>
      </c>
      <c r="F180" s="34">
        <f>F179</f>
        <v>100</v>
      </c>
      <c r="G180" s="13"/>
    </row>
    <row r="181" spans="1:7" ht="15" outlineLevel="2">
      <c r="A181" s="4">
        <v>31</v>
      </c>
      <c r="B181" s="3">
        <v>2030</v>
      </c>
      <c r="C181" s="5" t="s">
        <v>63</v>
      </c>
      <c r="D181" s="5" t="s">
        <v>4</v>
      </c>
      <c r="E181" s="8">
        <v>82880</v>
      </c>
      <c r="F181" s="13">
        <v>160</v>
      </c>
      <c r="G181" s="13"/>
    </row>
    <row r="182" spans="1:7" ht="15" outlineLevel="2">
      <c r="A182" s="4">
        <v>31</v>
      </c>
      <c r="B182" s="3">
        <v>2030</v>
      </c>
      <c r="C182" s="5" t="s">
        <v>63</v>
      </c>
      <c r="D182" s="5" t="s">
        <v>5</v>
      </c>
      <c r="E182" s="8">
        <v>2752</v>
      </c>
      <c r="F182" s="13">
        <v>29</v>
      </c>
      <c r="G182" s="13"/>
    </row>
    <row r="183" spans="1:7" ht="15" outlineLevel="2">
      <c r="A183" s="23" t="s">
        <v>105</v>
      </c>
      <c r="B183" s="3"/>
      <c r="C183" s="5"/>
      <c r="D183" s="5"/>
      <c r="E183" s="34">
        <f>E181+E182</f>
        <v>85632</v>
      </c>
      <c r="F183" s="34">
        <f>F181+F182</f>
        <v>189</v>
      </c>
      <c r="G183" s="13"/>
    </row>
    <row r="184" spans="1:7" ht="15" outlineLevel="2">
      <c r="A184" s="4">
        <v>31</v>
      </c>
      <c r="B184" s="3">
        <v>2518</v>
      </c>
      <c r="C184" s="5" t="s">
        <v>64</v>
      </c>
      <c r="D184" s="5" t="s">
        <v>9</v>
      </c>
      <c r="E184" s="8">
        <v>2951745</v>
      </c>
      <c r="F184" s="13">
        <v>5224</v>
      </c>
      <c r="G184" s="13"/>
    </row>
    <row r="185" spans="1:7" ht="15" outlineLevel="2">
      <c r="A185" s="4">
        <v>31</v>
      </c>
      <c r="B185" s="3">
        <v>2518</v>
      </c>
      <c r="C185" s="5" t="s">
        <v>64</v>
      </c>
      <c r="D185" s="5" t="s">
        <v>4</v>
      </c>
      <c r="E185" s="8">
        <v>0</v>
      </c>
      <c r="F185" s="13">
        <v>0</v>
      </c>
      <c r="G185" s="13"/>
    </row>
    <row r="186" spans="1:7" ht="15" outlineLevel="1">
      <c r="A186" s="23" t="s">
        <v>105</v>
      </c>
      <c r="B186" s="3"/>
      <c r="C186" s="5"/>
      <c r="D186" s="5"/>
      <c r="E186" s="34">
        <f>E184+E185</f>
        <v>2951745</v>
      </c>
      <c r="F186" s="34">
        <f>F184+F185</f>
        <v>5224</v>
      </c>
      <c r="G186" s="13"/>
    </row>
    <row r="187" spans="1:7" ht="15" outlineLevel="2">
      <c r="A187" s="4">
        <v>74</v>
      </c>
      <c r="B187" s="3">
        <v>881</v>
      </c>
      <c r="C187" s="5" t="s">
        <v>65</v>
      </c>
      <c r="D187" s="5" t="s">
        <v>4</v>
      </c>
      <c r="E187" s="8">
        <v>40736</v>
      </c>
      <c r="F187" s="13">
        <v>74</v>
      </c>
      <c r="G187" s="13"/>
    </row>
    <row r="188" spans="1:7" ht="15" outlineLevel="2">
      <c r="A188" s="4">
        <v>74</v>
      </c>
      <c r="B188" s="3">
        <v>881</v>
      </c>
      <c r="C188" s="5" t="s">
        <v>65</v>
      </c>
      <c r="D188" s="5" t="s">
        <v>5</v>
      </c>
      <c r="E188" s="8">
        <v>59330</v>
      </c>
      <c r="F188" s="13">
        <v>503</v>
      </c>
      <c r="G188" s="13"/>
    </row>
    <row r="189" spans="1:7" ht="15" outlineLevel="1">
      <c r="A189" s="23" t="s">
        <v>105</v>
      </c>
      <c r="B189" s="3"/>
      <c r="C189" s="5"/>
      <c r="D189" s="5"/>
      <c r="E189" s="34">
        <f>SUBTOTAL(9,E187:E188)</f>
        <v>100066</v>
      </c>
      <c r="F189" s="34">
        <f>SUBTOTAL(9,F187:F188)</f>
        <v>577</v>
      </c>
      <c r="G189" s="13"/>
    </row>
    <row r="190" spans="1:7" ht="15" outlineLevel="2">
      <c r="A190" s="4">
        <v>14</v>
      </c>
      <c r="B190" s="3">
        <v>2005</v>
      </c>
      <c r="C190" s="5" t="s">
        <v>66</v>
      </c>
      <c r="D190" s="5" t="s">
        <v>4</v>
      </c>
      <c r="E190" s="8">
        <v>174682</v>
      </c>
      <c r="F190" s="13">
        <v>110</v>
      </c>
      <c r="G190" s="13"/>
    </row>
    <row r="191" spans="1:7" ht="15" outlineLevel="2">
      <c r="A191" s="4">
        <v>14</v>
      </c>
      <c r="B191" s="3">
        <v>2005</v>
      </c>
      <c r="C191" s="5" t="s">
        <v>66</v>
      </c>
      <c r="D191" s="5" t="s">
        <v>5</v>
      </c>
      <c r="E191" s="8">
        <v>468119</v>
      </c>
      <c r="F191" s="13">
        <v>1086</v>
      </c>
      <c r="G191" s="13"/>
    </row>
    <row r="192" spans="1:7" ht="15" outlineLevel="1">
      <c r="A192" s="23" t="s">
        <v>105</v>
      </c>
      <c r="B192" s="3"/>
      <c r="C192" s="5"/>
      <c r="D192" s="5"/>
      <c r="E192" s="35">
        <f>E190+E191</f>
        <v>642801</v>
      </c>
      <c r="F192" s="35">
        <f>F190+F191</f>
        <v>1196</v>
      </c>
      <c r="G192" s="13"/>
    </row>
    <row r="193" spans="1:7" ht="15" outlineLevel="2">
      <c r="A193" s="4">
        <v>36</v>
      </c>
      <c r="B193" s="3">
        <v>999</v>
      </c>
      <c r="C193" s="5" t="s">
        <v>67</v>
      </c>
      <c r="D193" s="5" t="s">
        <v>4</v>
      </c>
      <c r="E193" s="8">
        <v>47750</v>
      </c>
      <c r="F193" s="13">
        <v>7</v>
      </c>
      <c r="G193" s="13"/>
    </row>
    <row r="194" spans="1:7" ht="15" outlineLevel="2">
      <c r="A194" s="4">
        <v>36</v>
      </c>
      <c r="B194" s="3">
        <v>999</v>
      </c>
      <c r="C194" s="5" t="s">
        <v>67</v>
      </c>
      <c r="D194" s="5" t="s">
        <v>5</v>
      </c>
      <c r="E194" s="8">
        <v>969900</v>
      </c>
      <c r="F194" s="13">
        <v>1734</v>
      </c>
      <c r="G194" s="13">
        <v>636136</v>
      </c>
    </row>
    <row r="195" spans="1:7" ht="15" outlineLevel="1">
      <c r="A195" s="23" t="s">
        <v>105</v>
      </c>
      <c r="B195" s="3"/>
      <c r="C195" s="5"/>
      <c r="D195" s="5"/>
      <c r="E195" s="34">
        <f>SUBTOTAL(9,E193:E194)</f>
        <v>1017650</v>
      </c>
      <c r="F195" s="34">
        <f>SUBTOTAL(9,F193:F194)</f>
        <v>1741</v>
      </c>
      <c r="G195" s="13"/>
    </row>
    <row r="196" spans="1:7" ht="15" outlineLevel="2">
      <c r="A196" s="4">
        <v>34</v>
      </c>
      <c r="B196" s="3">
        <v>2353</v>
      </c>
      <c r="C196" s="5" t="s">
        <v>68</v>
      </c>
      <c r="D196" s="5" t="s">
        <v>10</v>
      </c>
      <c r="E196" s="8">
        <v>1174824</v>
      </c>
      <c r="F196" s="13">
        <v>2289</v>
      </c>
      <c r="G196" s="13"/>
    </row>
    <row r="197" spans="1:7" ht="15" outlineLevel="2">
      <c r="A197" s="4">
        <v>34</v>
      </c>
      <c r="B197" s="3">
        <v>2353</v>
      </c>
      <c r="C197" s="5" t="s">
        <v>68</v>
      </c>
      <c r="D197" s="5" t="s">
        <v>4</v>
      </c>
      <c r="E197" s="8">
        <v>23459</v>
      </c>
      <c r="F197" s="13">
        <v>523</v>
      </c>
      <c r="G197" s="13"/>
    </row>
    <row r="198" spans="1:7" ht="15" outlineLevel="2">
      <c r="A198" s="4">
        <v>34</v>
      </c>
      <c r="B198" s="3">
        <v>2353</v>
      </c>
      <c r="C198" s="5" t="s">
        <v>68</v>
      </c>
      <c r="D198" s="5" t="s">
        <v>5</v>
      </c>
      <c r="E198" s="8">
        <v>0</v>
      </c>
      <c r="F198" s="13">
        <v>4</v>
      </c>
      <c r="G198" s="13"/>
    </row>
    <row r="199" spans="1:7" ht="15" outlineLevel="1">
      <c r="A199" s="23" t="s">
        <v>105</v>
      </c>
      <c r="B199" s="3"/>
      <c r="C199" s="5"/>
      <c r="D199" s="5"/>
      <c r="E199" s="34">
        <f>SUBTOTAL(9,E196:E198)</f>
        <v>1198283</v>
      </c>
      <c r="F199" s="34">
        <f>SUBTOTAL(9,F196:F198)</f>
        <v>2816</v>
      </c>
      <c r="G199" s="13"/>
    </row>
    <row r="200" spans="1:7" ht="15" outlineLevel="2">
      <c r="A200" s="4">
        <v>18</v>
      </c>
      <c r="B200" s="3">
        <v>4200</v>
      </c>
      <c r="C200" s="5" t="s">
        <v>69</v>
      </c>
      <c r="D200" s="5" t="s">
        <v>4</v>
      </c>
      <c r="E200" s="8">
        <v>2677381</v>
      </c>
      <c r="F200" s="13">
        <v>4745</v>
      </c>
      <c r="G200" s="13"/>
    </row>
    <row r="201" spans="1:7" ht="15" outlineLevel="2">
      <c r="A201" s="4">
        <v>18</v>
      </c>
      <c r="B201" s="3">
        <v>4200</v>
      </c>
      <c r="C201" s="5" t="s">
        <v>69</v>
      </c>
      <c r="D201" s="5" t="s">
        <v>5</v>
      </c>
      <c r="E201" s="8">
        <v>11226996</v>
      </c>
      <c r="F201" s="13">
        <v>21255</v>
      </c>
      <c r="G201" s="13">
        <v>7604056</v>
      </c>
    </row>
    <row r="202" spans="1:7" ht="15" outlineLevel="1">
      <c r="A202" s="23" t="s">
        <v>106</v>
      </c>
      <c r="B202" s="3"/>
      <c r="C202" s="5"/>
      <c r="D202" s="5"/>
      <c r="E202" s="34">
        <f>SUBTOTAL(9,E200:E201)</f>
        <v>13904377</v>
      </c>
      <c r="F202" s="34">
        <f>SUBTOTAL(9,F200:F201)</f>
        <v>26000</v>
      </c>
      <c r="G202" s="13"/>
    </row>
    <row r="203" spans="1:7" ht="15" outlineLevel="2">
      <c r="A203" s="4">
        <v>11</v>
      </c>
      <c r="B203" s="3">
        <v>2302</v>
      </c>
      <c r="C203" s="5" t="s">
        <v>70</v>
      </c>
      <c r="D203" s="5" t="s">
        <v>5</v>
      </c>
      <c r="E203" s="8">
        <v>10798</v>
      </c>
      <c r="F203" s="13">
        <v>18</v>
      </c>
      <c r="G203" s="13"/>
    </row>
    <row r="204" spans="1:7" ht="15" outlineLevel="1">
      <c r="A204" s="23" t="s">
        <v>106</v>
      </c>
      <c r="B204" s="3"/>
      <c r="C204" s="5"/>
      <c r="D204" s="5"/>
      <c r="E204" s="34">
        <f>SUBTOTAL(9,E203:E203)</f>
        <v>10798</v>
      </c>
      <c r="F204" s="34">
        <f>SUBTOTAL(9,F203:F203)</f>
        <v>18</v>
      </c>
      <c r="G204" s="13"/>
    </row>
    <row r="205" spans="1:7" ht="15" outlineLevel="2">
      <c r="A205" s="4">
        <v>13</v>
      </c>
      <c r="B205" s="3">
        <v>4009</v>
      </c>
      <c r="C205" s="5" t="s">
        <v>71</v>
      </c>
      <c r="D205" s="5" t="s">
        <v>5</v>
      </c>
      <c r="E205" s="8">
        <v>33642</v>
      </c>
      <c r="F205" s="13">
        <v>68</v>
      </c>
      <c r="G205" s="13"/>
    </row>
    <row r="206" spans="1:7" ht="15" outlineLevel="1">
      <c r="A206" s="23" t="s">
        <v>105</v>
      </c>
      <c r="B206" s="3"/>
      <c r="C206" s="5"/>
      <c r="D206" s="5"/>
      <c r="E206" s="34">
        <f>SUBTOTAL(9,E205:E205)</f>
        <v>33642</v>
      </c>
      <c r="F206" s="34">
        <f>SUBTOTAL(9,F205:F205)</f>
        <v>68</v>
      </c>
      <c r="G206" s="13"/>
    </row>
    <row r="207" spans="1:7" ht="15" outlineLevel="2">
      <c r="A207" s="4">
        <v>34</v>
      </c>
      <c r="B207" s="3">
        <v>2341</v>
      </c>
      <c r="C207" s="5" t="s">
        <v>72</v>
      </c>
      <c r="D207" s="5" t="s">
        <v>4</v>
      </c>
      <c r="E207" s="8">
        <v>2019171</v>
      </c>
      <c r="F207" s="13">
        <v>2859</v>
      </c>
      <c r="G207" s="13"/>
    </row>
    <row r="208" spans="1:7" ht="15" outlineLevel="2">
      <c r="A208" s="4">
        <v>34</v>
      </c>
      <c r="B208" s="3">
        <v>2341</v>
      </c>
      <c r="C208" s="5" t="s">
        <v>72</v>
      </c>
      <c r="D208" s="5" t="s">
        <v>5</v>
      </c>
      <c r="E208" s="8">
        <v>472252</v>
      </c>
      <c r="F208" s="13">
        <v>777</v>
      </c>
      <c r="G208" s="13"/>
    </row>
    <row r="209" spans="1:7" ht="15" outlineLevel="1">
      <c r="A209" s="23" t="s">
        <v>106</v>
      </c>
      <c r="B209" s="3"/>
      <c r="C209" s="5"/>
      <c r="D209" s="5"/>
      <c r="E209" s="34">
        <f>SUBTOTAL(9,E207:E208)</f>
        <v>2491423</v>
      </c>
      <c r="F209" s="34">
        <f>SUBTOTAL(9,F207:F208)</f>
        <v>3636</v>
      </c>
      <c r="G209" s="13"/>
    </row>
    <row r="210" spans="1:7" ht="15" outlineLevel="2">
      <c r="A210" s="4">
        <v>94</v>
      </c>
      <c r="B210" s="3">
        <v>4007</v>
      </c>
      <c r="C210" s="5" t="s">
        <v>73</v>
      </c>
      <c r="D210" s="5" t="s">
        <v>4</v>
      </c>
      <c r="E210" s="8">
        <v>261739</v>
      </c>
      <c r="F210" s="13">
        <v>383</v>
      </c>
      <c r="G210" s="13"/>
    </row>
    <row r="211" spans="1:7" ht="15" outlineLevel="1">
      <c r="A211" s="23" t="s">
        <v>105</v>
      </c>
      <c r="B211" s="3"/>
      <c r="C211" s="5"/>
      <c r="D211" s="5"/>
      <c r="E211" s="34">
        <f>SUBTOTAL(9,E210:E210)</f>
        <v>261739</v>
      </c>
      <c r="F211" s="34">
        <f>SUBTOTAL(9,F210:F210)</f>
        <v>383</v>
      </c>
      <c r="G211" s="13"/>
    </row>
    <row r="212" spans="1:7" ht="15" outlineLevel="2">
      <c r="A212" s="4">
        <v>75</v>
      </c>
      <c r="B212" s="3">
        <v>4001</v>
      </c>
      <c r="C212" s="5" t="s">
        <v>74</v>
      </c>
      <c r="D212" s="5" t="s">
        <v>9</v>
      </c>
      <c r="E212" s="8">
        <v>762763</v>
      </c>
      <c r="F212" s="13">
        <v>1338</v>
      </c>
      <c r="G212" s="13"/>
    </row>
    <row r="213" spans="1:7" ht="15" outlineLevel="2">
      <c r="A213" s="4">
        <v>75</v>
      </c>
      <c r="B213" s="3">
        <v>4001</v>
      </c>
      <c r="C213" s="5" t="s">
        <v>74</v>
      </c>
      <c r="D213" s="5" t="s">
        <v>4</v>
      </c>
      <c r="E213" s="8">
        <v>2604588</v>
      </c>
      <c r="F213" s="13">
        <v>5583</v>
      </c>
      <c r="G213" s="13"/>
    </row>
    <row r="214" spans="1:7" ht="15" outlineLevel="1">
      <c r="A214" s="23" t="s">
        <v>106</v>
      </c>
      <c r="B214" s="3"/>
      <c r="C214" s="5"/>
      <c r="D214" s="5"/>
      <c r="E214" s="34">
        <f>SUBTOTAL(9,E212:E213)</f>
        <v>3367351</v>
      </c>
      <c r="F214" s="34">
        <f>SUBTOTAL(9,F212:F213)</f>
        <v>6921</v>
      </c>
      <c r="G214" s="13"/>
    </row>
    <row r="215" spans="1:7" ht="15" outlineLevel="2">
      <c r="A215" s="4">
        <v>31</v>
      </c>
      <c r="B215" s="3">
        <v>2409</v>
      </c>
      <c r="C215" s="5" t="s">
        <v>75</v>
      </c>
      <c r="D215" s="5" t="s">
        <v>4</v>
      </c>
      <c r="E215" s="8">
        <v>98480</v>
      </c>
      <c r="F215" s="13">
        <v>215</v>
      </c>
      <c r="G215" s="13"/>
    </row>
    <row r="216" spans="1:7" ht="15" outlineLevel="1">
      <c r="A216" s="23" t="s">
        <v>106</v>
      </c>
      <c r="B216" s="3"/>
      <c r="C216" s="5"/>
      <c r="D216" s="5"/>
      <c r="E216" s="34">
        <f>SUBTOTAL(9,E215:E215)</f>
        <v>98480</v>
      </c>
      <c r="F216" s="34">
        <f>SUBTOTAL(9,F215:F215)</f>
        <v>215</v>
      </c>
      <c r="G216" s="13"/>
    </row>
    <row r="217" spans="1:7" ht="15" outlineLevel="2">
      <c r="A217" s="4">
        <v>76</v>
      </c>
      <c r="B217" s="3">
        <v>164</v>
      </c>
      <c r="C217" s="5" t="s">
        <v>76</v>
      </c>
      <c r="D217" s="5" t="s">
        <v>9</v>
      </c>
      <c r="E217" s="8">
        <v>42008998</v>
      </c>
      <c r="F217" s="13">
        <v>63417</v>
      </c>
      <c r="G217" s="13"/>
    </row>
    <row r="218" spans="1:7" ht="15" outlineLevel="2">
      <c r="A218" s="4">
        <v>76</v>
      </c>
      <c r="B218" s="3">
        <v>164</v>
      </c>
      <c r="C218" s="5" t="s">
        <v>76</v>
      </c>
      <c r="D218" s="5" t="s">
        <v>10</v>
      </c>
      <c r="E218" s="8">
        <v>11571974</v>
      </c>
      <c r="F218" s="13">
        <v>19651</v>
      </c>
      <c r="G218" s="13"/>
    </row>
    <row r="219" spans="1:7" ht="15" outlineLevel="2">
      <c r="A219" s="4">
        <v>76</v>
      </c>
      <c r="B219" s="3">
        <v>164</v>
      </c>
      <c r="C219" s="5" t="s">
        <v>76</v>
      </c>
      <c r="D219" s="5" t="s">
        <v>4</v>
      </c>
      <c r="E219" s="8">
        <v>1138131</v>
      </c>
      <c r="F219" s="13">
        <v>1594</v>
      </c>
      <c r="G219" s="13"/>
    </row>
    <row r="220" spans="1:7" ht="15" outlineLevel="2">
      <c r="A220" s="4">
        <v>76</v>
      </c>
      <c r="B220" s="3">
        <v>164</v>
      </c>
      <c r="C220" s="5" t="s">
        <v>76</v>
      </c>
      <c r="D220" s="5" t="s">
        <v>5</v>
      </c>
      <c r="E220" s="8">
        <v>4911</v>
      </c>
      <c r="F220" s="13">
        <v>3</v>
      </c>
      <c r="G220" s="13"/>
    </row>
    <row r="221" spans="1:7" ht="15" outlineLevel="1">
      <c r="A221" s="23" t="s">
        <v>106</v>
      </c>
      <c r="B221" s="3"/>
      <c r="C221" s="5"/>
      <c r="D221" s="5"/>
      <c r="E221" s="34">
        <f>SUBTOTAL(9,E217:E220)</f>
        <v>54724014</v>
      </c>
      <c r="F221" s="34">
        <f>SUBTOTAL(9,F217:F220)</f>
        <v>84665</v>
      </c>
      <c r="G221" s="13"/>
    </row>
    <row r="222" spans="1:7" ht="15" outlineLevel="2">
      <c r="A222" s="4">
        <v>13</v>
      </c>
      <c r="B222" s="3">
        <v>948</v>
      </c>
      <c r="C222" s="5" t="s">
        <v>77</v>
      </c>
      <c r="D222" s="5" t="s">
        <v>4</v>
      </c>
      <c r="E222" s="8">
        <v>1823004</v>
      </c>
      <c r="F222" s="13">
        <v>3864</v>
      </c>
      <c r="G222" s="13"/>
    </row>
    <row r="223" spans="1:7" ht="15" outlineLevel="2">
      <c r="A223" s="4">
        <v>13</v>
      </c>
      <c r="B223" s="3">
        <v>948</v>
      </c>
      <c r="C223" s="5" t="s">
        <v>77</v>
      </c>
      <c r="D223" s="5" t="s">
        <v>5</v>
      </c>
      <c r="E223" s="8">
        <v>1620661</v>
      </c>
      <c r="F223" s="13">
        <v>2918</v>
      </c>
      <c r="G223" s="13"/>
    </row>
    <row r="224" spans="1:7" ht="15" outlineLevel="1">
      <c r="A224" s="23" t="s">
        <v>105</v>
      </c>
      <c r="B224" s="3"/>
      <c r="C224" s="5"/>
      <c r="D224" s="5"/>
      <c r="E224" s="34">
        <f>SUBTOTAL(9,E222:E223)</f>
        <v>3443665</v>
      </c>
      <c r="F224" s="34">
        <f>SUBTOTAL(9,F222:F223)</f>
        <v>6782</v>
      </c>
      <c r="G224" s="13"/>
    </row>
    <row r="225" spans="1:7" ht="15" outlineLevel="2">
      <c r="A225" s="4">
        <v>31</v>
      </c>
      <c r="B225" s="3">
        <v>946</v>
      </c>
      <c r="C225" s="5" t="s">
        <v>78</v>
      </c>
      <c r="D225" s="5" t="s">
        <v>4</v>
      </c>
      <c r="E225" s="8">
        <v>303563</v>
      </c>
      <c r="F225" s="13">
        <v>458</v>
      </c>
      <c r="G225" s="13"/>
    </row>
    <row r="226" spans="1:7" ht="15" outlineLevel="2">
      <c r="A226" s="4">
        <v>31</v>
      </c>
      <c r="B226" s="3">
        <v>946</v>
      </c>
      <c r="C226" s="5" t="s">
        <v>78</v>
      </c>
      <c r="D226" s="5" t="s">
        <v>5</v>
      </c>
      <c r="E226" s="8">
        <v>191017</v>
      </c>
      <c r="F226" s="13">
        <v>488</v>
      </c>
      <c r="G226" s="13"/>
    </row>
    <row r="227" spans="1:7" ht="15" outlineLevel="1">
      <c r="A227" s="23" t="s">
        <v>106</v>
      </c>
      <c r="B227" s="3"/>
      <c r="C227" s="5"/>
      <c r="D227" s="5"/>
      <c r="E227" s="34">
        <f>SUBTOTAL(9,E225:E226)</f>
        <v>494580</v>
      </c>
      <c r="F227" s="34">
        <f>SUBTOTAL(9,F225:F226)</f>
        <v>946</v>
      </c>
      <c r="G227" s="13"/>
    </row>
    <row r="228" spans="1:7" ht="15" outlineLevel="2">
      <c r="A228" s="4">
        <v>34</v>
      </c>
      <c r="B228" s="3">
        <v>921</v>
      </c>
      <c r="C228" s="5" t="s">
        <v>79</v>
      </c>
      <c r="D228" s="5" t="s">
        <v>9</v>
      </c>
      <c r="E228" s="8">
        <v>11738408</v>
      </c>
      <c r="F228" s="13">
        <v>21662</v>
      </c>
      <c r="G228" s="13"/>
    </row>
    <row r="229" spans="1:7" ht="15" outlineLevel="2">
      <c r="A229" s="4">
        <v>34</v>
      </c>
      <c r="B229" s="3">
        <v>921</v>
      </c>
      <c r="C229" s="5" t="s">
        <v>79</v>
      </c>
      <c r="D229" s="5" t="s">
        <v>10</v>
      </c>
      <c r="E229" s="8">
        <v>593419</v>
      </c>
      <c r="F229" s="13">
        <v>1347</v>
      </c>
      <c r="G229" s="13"/>
    </row>
    <row r="230" spans="1:7" ht="15" outlineLevel="2">
      <c r="A230" s="4">
        <v>34</v>
      </c>
      <c r="B230" s="3">
        <v>921</v>
      </c>
      <c r="C230" s="5" t="s">
        <v>79</v>
      </c>
      <c r="D230" s="5" t="s">
        <v>4</v>
      </c>
      <c r="E230" s="8">
        <v>873908</v>
      </c>
      <c r="F230" s="13">
        <v>1628</v>
      </c>
      <c r="G230" s="13"/>
    </row>
    <row r="231" spans="1:7" ht="15" outlineLevel="2">
      <c r="A231" s="4">
        <v>34</v>
      </c>
      <c r="B231" s="3">
        <v>921</v>
      </c>
      <c r="C231" s="5" t="s">
        <v>79</v>
      </c>
      <c r="D231" s="5" t="s">
        <v>5</v>
      </c>
      <c r="E231" s="8">
        <v>118422</v>
      </c>
      <c r="F231" s="13">
        <v>154</v>
      </c>
      <c r="G231" s="13"/>
    </row>
    <row r="232" spans="1:7" ht="15" outlineLevel="1">
      <c r="A232" s="23" t="s">
        <v>106</v>
      </c>
      <c r="B232" s="3"/>
      <c r="C232" s="5"/>
      <c r="D232" s="5"/>
      <c r="E232" s="34">
        <f>SUBTOTAL(9,E228:E231)</f>
        <v>13324157</v>
      </c>
      <c r="F232" s="34">
        <f>SUBTOTAL(9,F228:F231)</f>
        <v>24791</v>
      </c>
      <c r="G232" s="13"/>
    </row>
    <row r="233" spans="1:7" ht="15" outlineLevel="2">
      <c r="A233" s="4">
        <v>75</v>
      </c>
      <c r="B233" s="3">
        <v>146</v>
      </c>
      <c r="C233" s="5" t="s">
        <v>80</v>
      </c>
      <c r="D233" s="5" t="s">
        <v>9</v>
      </c>
      <c r="E233" s="8">
        <v>4352040</v>
      </c>
      <c r="F233" s="13">
        <v>9600</v>
      </c>
      <c r="G233" s="13"/>
    </row>
    <row r="234" spans="1:7" ht="15" outlineLevel="2">
      <c r="A234" s="4">
        <v>75</v>
      </c>
      <c r="B234" s="3">
        <v>146</v>
      </c>
      <c r="C234" s="5" t="s">
        <v>80</v>
      </c>
      <c r="D234" s="5" t="s">
        <v>10</v>
      </c>
      <c r="E234" s="8">
        <v>142830</v>
      </c>
      <c r="F234" s="13">
        <v>260</v>
      </c>
      <c r="G234" s="13"/>
    </row>
    <row r="235" spans="1:7" ht="15" outlineLevel="2">
      <c r="A235" s="4">
        <v>75</v>
      </c>
      <c r="B235" s="3">
        <v>146</v>
      </c>
      <c r="C235" s="5" t="s">
        <v>80</v>
      </c>
      <c r="D235" s="5" t="s">
        <v>4</v>
      </c>
      <c r="E235" s="8">
        <v>704362</v>
      </c>
      <c r="F235" s="13">
        <v>1612</v>
      </c>
      <c r="G235" s="13"/>
    </row>
    <row r="236" spans="1:7" ht="15" outlineLevel="2">
      <c r="A236" s="4">
        <v>75</v>
      </c>
      <c r="B236" s="3">
        <v>146</v>
      </c>
      <c r="C236" s="5" t="s">
        <v>80</v>
      </c>
      <c r="D236" s="5" t="s">
        <v>5</v>
      </c>
      <c r="E236" s="8">
        <v>49384</v>
      </c>
      <c r="F236" s="13">
        <v>134</v>
      </c>
      <c r="G236" s="13"/>
    </row>
    <row r="237" spans="1:7" ht="15" outlineLevel="1">
      <c r="A237" s="23" t="s">
        <v>105</v>
      </c>
      <c r="B237" s="3"/>
      <c r="C237" s="5"/>
      <c r="D237" s="5"/>
      <c r="E237" s="34">
        <f>SUBTOTAL(9,E233:E236)</f>
        <v>5248616</v>
      </c>
      <c r="F237" s="34">
        <f>SUBTOTAL(9,F233:F236)</f>
        <v>11606</v>
      </c>
      <c r="G237" s="13"/>
    </row>
    <row r="238" spans="1:7" ht="15" outlineLevel="2">
      <c r="A238" s="4">
        <v>31</v>
      </c>
      <c r="B238" s="3">
        <v>954</v>
      </c>
      <c r="C238" s="5" t="s">
        <v>81</v>
      </c>
      <c r="D238" s="5" t="s">
        <v>4</v>
      </c>
      <c r="E238" s="8">
        <v>1454052</v>
      </c>
      <c r="F238" s="13">
        <v>2033</v>
      </c>
      <c r="G238" s="13"/>
    </row>
    <row r="239" spans="1:7" ht="15" outlineLevel="2">
      <c r="A239" s="4">
        <v>31</v>
      </c>
      <c r="B239" s="3">
        <v>954</v>
      </c>
      <c r="C239" s="5" t="s">
        <v>81</v>
      </c>
      <c r="D239" s="5" t="s">
        <v>5</v>
      </c>
      <c r="E239" s="8">
        <v>4392</v>
      </c>
      <c r="F239" s="13">
        <v>112</v>
      </c>
      <c r="G239" s="13"/>
    </row>
    <row r="240" spans="1:7" ht="15" outlineLevel="1">
      <c r="A240" s="23" t="s">
        <v>105</v>
      </c>
      <c r="B240" s="3"/>
      <c r="C240" s="5"/>
      <c r="D240" s="5"/>
      <c r="E240" s="34">
        <f>SUBTOTAL(9,E238:E239)</f>
        <v>1458444</v>
      </c>
      <c r="F240" s="34">
        <f>SUBTOTAL(9,F238:F239)</f>
        <v>2145</v>
      </c>
      <c r="G240" s="13"/>
    </row>
    <row r="241" spans="1:7" ht="15" outlineLevel="2">
      <c r="A241" s="4">
        <v>32</v>
      </c>
      <c r="B241" s="3">
        <v>126</v>
      </c>
      <c r="C241" s="5" t="s">
        <v>82</v>
      </c>
      <c r="D241" s="5" t="s">
        <v>9</v>
      </c>
      <c r="E241" s="8">
        <v>2197260</v>
      </c>
      <c r="F241" s="13">
        <v>2428</v>
      </c>
      <c r="G241" s="13"/>
    </row>
    <row r="242" spans="1:7" ht="15" outlineLevel="1">
      <c r="A242" s="23" t="s">
        <v>105</v>
      </c>
      <c r="B242" s="3"/>
      <c r="C242" s="5"/>
      <c r="D242" s="5"/>
      <c r="E242" s="34">
        <f>SUBTOTAL(9,E241:E241)</f>
        <v>2197260</v>
      </c>
      <c r="F242" s="34">
        <f>SUBTOTAL(9,F241:F241)</f>
        <v>2428</v>
      </c>
      <c r="G242" s="13"/>
    </row>
    <row r="243" spans="1:7" ht="15" outlineLevel="2">
      <c r="A243" s="4">
        <v>13</v>
      </c>
      <c r="B243" s="3">
        <v>2303</v>
      </c>
      <c r="C243" s="5" t="s">
        <v>83</v>
      </c>
      <c r="D243" s="5" t="s">
        <v>4</v>
      </c>
      <c r="E243" s="8">
        <v>13816</v>
      </c>
      <c r="F243" s="13">
        <v>41</v>
      </c>
      <c r="G243" s="13"/>
    </row>
    <row r="244" spans="1:7" ht="15" outlineLevel="2">
      <c r="A244" s="4">
        <v>13</v>
      </c>
      <c r="B244" s="3">
        <v>2303</v>
      </c>
      <c r="C244" s="5" t="s">
        <v>83</v>
      </c>
      <c r="D244" s="5" t="s">
        <v>5</v>
      </c>
      <c r="E244" s="8">
        <v>80128</v>
      </c>
      <c r="F244" s="13">
        <v>310</v>
      </c>
      <c r="G244" s="13"/>
    </row>
    <row r="245" spans="1:7" ht="15" outlineLevel="1">
      <c r="A245" s="23" t="s">
        <v>105</v>
      </c>
      <c r="B245" s="3"/>
      <c r="C245" s="5"/>
      <c r="D245" s="5"/>
      <c r="E245" s="34">
        <f>SUBTOTAL(9,E243:E244)</f>
        <v>93944</v>
      </c>
      <c r="F245" s="34">
        <f>SUBTOTAL(9,F243:F244)</f>
        <v>351</v>
      </c>
      <c r="G245" s="13"/>
    </row>
    <row r="246" spans="1:7" ht="15" outlineLevel="2">
      <c r="A246" s="4">
        <v>74</v>
      </c>
      <c r="B246" s="3">
        <v>4006</v>
      </c>
      <c r="C246" s="5" t="s">
        <v>84</v>
      </c>
      <c r="D246" s="5" t="s">
        <v>9</v>
      </c>
      <c r="E246" s="8">
        <v>3111984</v>
      </c>
      <c r="F246" s="13">
        <v>8634</v>
      </c>
      <c r="G246" s="13"/>
    </row>
    <row r="247" spans="1:7" ht="15" outlineLevel="2">
      <c r="A247" s="4">
        <v>74</v>
      </c>
      <c r="B247" s="3">
        <v>4006</v>
      </c>
      <c r="C247" s="5" t="s">
        <v>84</v>
      </c>
      <c r="D247" s="5" t="s">
        <v>4</v>
      </c>
      <c r="E247" s="8">
        <v>377553</v>
      </c>
      <c r="F247" s="13">
        <v>794</v>
      </c>
      <c r="G247" s="13"/>
    </row>
    <row r="248" spans="1:7" ht="15" outlineLevel="1">
      <c r="A248" s="23" t="s">
        <v>105</v>
      </c>
      <c r="B248" s="3"/>
      <c r="C248" s="5"/>
      <c r="D248" s="5"/>
      <c r="E248" s="34">
        <f>SUBTOTAL(9,E246:E247)</f>
        <v>3489537</v>
      </c>
      <c r="F248" s="34">
        <f>SUBTOTAL(9,F246:F247)</f>
        <v>9428</v>
      </c>
      <c r="G248" s="13"/>
    </row>
    <row r="249" spans="1:7" ht="15" outlineLevel="2">
      <c r="A249" s="4">
        <v>34</v>
      </c>
      <c r="B249" s="3">
        <v>2369</v>
      </c>
      <c r="C249" s="5" t="s">
        <v>85</v>
      </c>
      <c r="D249" s="5" t="s">
        <v>4</v>
      </c>
      <c r="E249" s="8">
        <v>64512</v>
      </c>
      <c r="F249" s="13">
        <v>124</v>
      </c>
      <c r="G249" s="13"/>
    </row>
    <row r="250" spans="1:7" ht="15" outlineLevel="1">
      <c r="A250" s="23" t="s">
        <v>105</v>
      </c>
      <c r="B250" s="3"/>
      <c r="C250" s="5"/>
      <c r="D250" s="5"/>
      <c r="E250" s="34">
        <f>SUBTOTAL(9,E249:E249)</f>
        <v>64512</v>
      </c>
      <c r="F250" s="34">
        <f>SUBTOTAL(9,F249:F249)</f>
        <v>124</v>
      </c>
      <c r="G250" s="13"/>
    </row>
    <row r="251" spans="1:7" ht="30" outlineLevel="2">
      <c r="A251" s="4">
        <v>31</v>
      </c>
      <c r="B251" s="3" t="s">
        <v>87</v>
      </c>
      <c r="C251" s="5" t="s">
        <v>88</v>
      </c>
      <c r="D251" s="5" t="s">
        <v>9</v>
      </c>
      <c r="E251" s="8">
        <f>542961505+G251</f>
        <v>544490402</v>
      </c>
      <c r="F251" s="13">
        <f>279289+41</f>
        <v>279330</v>
      </c>
      <c r="G251" s="13">
        <v>1528897</v>
      </c>
    </row>
    <row r="252" spans="1:7" ht="30" outlineLevel="2">
      <c r="A252" s="4">
        <v>31</v>
      </c>
      <c r="B252" s="3" t="s">
        <v>87</v>
      </c>
      <c r="C252" s="5" t="s">
        <v>88</v>
      </c>
      <c r="D252" s="5" t="s">
        <v>10</v>
      </c>
      <c r="E252" s="8">
        <f>45172927+G252</f>
        <v>46215593</v>
      </c>
      <c r="F252" s="13">
        <f>22355+1123</f>
        <v>23478</v>
      </c>
      <c r="G252" s="13">
        <v>1042666</v>
      </c>
    </row>
    <row r="253" spans="1:7" ht="30" outlineLevel="2">
      <c r="A253" s="4">
        <v>31</v>
      </c>
      <c r="B253" s="3" t="s">
        <v>87</v>
      </c>
      <c r="C253" s="5" t="s">
        <v>88</v>
      </c>
      <c r="D253" s="5" t="s">
        <v>4</v>
      </c>
      <c r="E253" s="8">
        <f>94417566+G253</f>
        <v>104180307</v>
      </c>
      <c r="F253" s="13">
        <f>158685+21263</f>
        <v>179948</v>
      </c>
      <c r="G253" s="13">
        <v>9762741</v>
      </c>
    </row>
    <row r="254" spans="1:7" ht="30" outlineLevel="2">
      <c r="A254" s="4">
        <v>31</v>
      </c>
      <c r="B254" s="3" t="s">
        <v>87</v>
      </c>
      <c r="C254" s="5" t="s">
        <v>88</v>
      </c>
      <c r="D254" s="5" t="s">
        <v>5</v>
      </c>
      <c r="E254" s="8">
        <f>40407858+G254</f>
        <v>145372524</v>
      </c>
      <c r="F254" s="13">
        <f>139397+519233</f>
        <v>658630</v>
      </c>
      <c r="G254" s="13">
        <v>104964666</v>
      </c>
    </row>
    <row r="255" spans="1:7" ht="15" outlineLevel="2">
      <c r="A255" s="23" t="s">
        <v>105</v>
      </c>
      <c r="B255" s="3"/>
      <c r="C255" s="5"/>
      <c r="D255" s="5"/>
      <c r="E255" s="34">
        <f>E251+E252+E253+E254</f>
        <v>840258826</v>
      </c>
      <c r="F255" s="34">
        <f>F251+F252+F253+F254</f>
        <v>1141386</v>
      </c>
      <c r="G255" s="13"/>
    </row>
    <row r="256" spans="1:7" ht="15" outlineLevel="2">
      <c r="A256" s="4">
        <v>31</v>
      </c>
      <c r="B256" s="3">
        <v>2526</v>
      </c>
      <c r="C256" s="5" t="s">
        <v>89</v>
      </c>
      <c r="D256" s="5" t="s">
        <v>10</v>
      </c>
      <c r="E256" s="8">
        <v>80877</v>
      </c>
      <c r="F256" s="13">
        <v>119</v>
      </c>
      <c r="G256" s="13"/>
    </row>
    <row r="257" spans="1:7" ht="15" outlineLevel="2">
      <c r="A257" s="4">
        <v>31</v>
      </c>
      <c r="B257" s="3">
        <v>2526</v>
      </c>
      <c r="C257" s="5" t="s">
        <v>89</v>
      </c>
      <c r="D257" s="5" t="s">
        <v>4</v>
      </c>
      <c r="E257" s="8">
        <v>156875</v>
      </c>
      <c r="F257" s="13">
        <v>410</v>
      </c>
      <c r="G257" s="13"/>
    </row>
    <row r="258" spans="1:7" ht="15" outlineLevel="2">
      <c r="A258" s="4">
        <v>31</v>
      </c>
      <c r="B258" s="3">
        <v>2526</v>
      </c>
      <c r="C258" s="5" t="s">
        <v>89</v>
      </c>
      <c r="D258" s="5" t="s">
        <v>5</v>
      </c>
      <c r="E258" s="8">
        <v>20228</v>
      </c>
      <c r="F258" s="13">
        <v>14</v>
      </c>
      <c r="G258" s="13"/>
    </row>
    <row r="259" spans="1:7" ht="15" outlineLevel="1">
      <c r="A259" s="23" t="s">
        <v>105</v>
      </c>
      <c r="B259" s="3"/>
      <c r="C259" s="5"/>
      <c r="D259" s="5"/>
      <c r="E259" s="34">
        <f>E256+E257+E258</f>
        <v>257980</v>
      </c>
      <c r="F259" s="34">
        <f>F256+F257+F258</f>
        <v>543</v>
      </c>
      <c r="G259" s="13"/>
    </row>
    <row r="260" spans="1:7" ht="15" outlineLevel="2">
      <c r="A260" s="4">
        <v>34</v>
      </c>
      <c r="B260" s="3">
        <v>2354</v>
      </c>
      <c r="C260" s="5" t="s">
        <v>90</v>
      </c>
      <c r="D260" s="5" t="s">
        <v>4</v>
      </c>
      <c r="E260" s="8">
        <v>2686798</v>
      </c>
      <c r="F260" s="13">
        <v>6784</v>
      </c>
      <c r="G260" s="13">
        <v>49240</v>
      </c>
    </row>
    <row r="261" spans="1:7" ht="15" outlineLevel="2">
      <c r="A261" s="4">
        <v>34</v>
      </c>
      <c r="B261" s="3">
        <v>2354</v>
      </c>
      <c r="C261" s="5" t="s">
        <v>90</v>
      </c>
      <c r="D261" s="5" t="s">
        <v>5</v>
      </c>
      <c r="E261" s="8">
        <v>10601046</v>
      </c>
      <c r="F261" s="13">
        <v>19715</v>
      </c>
      <c r="G261" s="13">
        <v>3686076</v>
      </c>
    </row>
    <row r="262" spans="1:7" ht="15" outlineLevel="1">
      <c r="A262" s="23" t="s">
        <v>105</v>
      </c>
      <c r="B262" s="3"/>
      <c r="C262" s="5"/>
      <c r="D262" s="5"/>
      <c r="E262" s="34">
        <f>SUBTOTAL(9,E260:E261)</f>
        <v>13287844</v>
      </c>
      <c r="F262" s="34">
        <f>SUBTOTAL(9,F260:F261)</f>
        <v>26499</v>
      </c>
      <c r="G262" s="13"/>
    </row>
    <row r="263" spans="1:7" ht="15" outlineLevel="2">
      <c r="A263" s="4">
        <v>16</v>
      </c>
      <c r="B263" s="3">
        <v>2008</v>
      </c>
      <c r="C263" s="5" t="s">
        <v>91</v>
      </c>
      <c r="D263" s="5" t="s">
        <v>4</v>
      </c>
      <c r="E263" s="8">
        <v>829498</v>
      </c>
      <c r="F263" s="13">
        <v>1449</v>
      </c>
      <c r="G263" s="13"/>
    </row>
    <row r="264" spans="1:7" ht="15" outlineLevel="1">
      <c r="A264" s="23" t="s">
        <v>106</v>
      </c>
      <c r="B264" s="3"/>
      <c r="C264" s="5"/>
      <c r="D264" s="5"/>
      <c r="E264" s="34">
        <f>SUBTOTAL(9,E263:E263)</f>
        <v>829498</v>
      </c>
      <c r="F264" s="34">
        <f>SUBTOTAL(9,F263:F263)</f>
        <v>1449</v>
      </c>
      <c r="G264" s="13"/>
    </row>
    <row r="265" spans="1:7" ht="15" outlineLevel="2">
      <c r="A265" s="4">
        <v>87</v>
      </c>
      <c r="B265" s="3">
        <v>6201</v>
      </c>
      <c r="C265" s="5" t="s">
        <v>93</v>
      </c>
      <c r="D265" s="5" t="s">
        <v>4</v>
      </c>
      <c r="E265" s="8">
        <v>416479</v>
      </c>
      <c r="F265" s="13">
        <v>659</v>
      </c>
      <c r="G265" s="13"/>
    </row>
    <row r="266" spans="1:7" ht="15" outlineLevel="2">
      <c r="A266" s="20">
        <v>87</v>
      </c>
      <c r="B266" s="21">
        <v>6201</v>
      </c>
      <c r="C266" s="22" t="s">
        <v>93</v>
      </c>
      <c r="D266" s="22" t="s">
        <v>5</v>
      </c>
      <c r="E266" s="8">
        <v>13472</v>
      </c>
      <c r="F266" s="13">
        <v>93</v>
      </c>
      <c r="G266" s="13">
        <v>3400</v>
      </c>
    </row>
    <row r="267" spans="1:7" ht="15" outlineLevel="1">
      <c r="A267" s="36" t="s">
        <v>105</v>
      </c>
      <c r="B267" s="37"/>
      <c r="C267" s="38"/>
      <c r="D267" s="38"/>
      <c r="E267" s="39">
        <f>SUBTOTAL(9,E265:E266)</f>
        <v>429951</v>
      </c>
      <c r="F267" s="39">
        <f>SUBTOTAL(9,F265:F266)</f>
        <v>752</v>
      </c>
      <c r="G267" s="13"/>
    </row>
    <row r="268" spans="1:7" ht="15">
      <c r="A268" s="36" t="s">
        <v>104</v>
      </c>
      <c r="B268" s="37"/>
      <c r="C268" s="38"/>
      <c r="D268" s="38"/>
      <c r="E268" s="19"/>
      <c r="F268" s="13"/>
      <c r="G268" s="13"/>
    </row>
    <row r="269" spans="1:9" ht="15">
      <c r="A269" s="9"/>
      <c r="B269" s="9"/>
      <c r="C269" s="9"/>
      <c r="D269" s="41" t="s">
        <v>98</v>
      </c>
      <c r="E269" s="13">
        <f>E6+E9+E12+E15+E18+E21+E23+E25+E29+E32+E35+E38+E41+E43+E48+E51+E54+E58+E61+E64+E67+E69+E72+E76+E78+E80+E84+E88+E91+E94+E97+E102+E106+E110+E113+E117+E121+E124+E128+E131+E134+E137+E140+E143+E146+E149+E153+E157+E160+E163+E168+E171+E174+E178+E180+E183+E186+E189+E192+E195+E199+E202+E204+E206+E209+E211+E214+E216+E221+E224+E227+E232+E237+E240+E242+E245+E248+E250+E255+E259+E262+E264+E267</f>
        <v>1207490961</v>
      </c>
      <c r="F269" s="13"/>
      <c r="G269" s="13"/>
      <c r="H269" s="10"/>
      <c r="I269" s="10"/>
    </row>
    <row r="270" spans="1:9" ht="15">
      <c r="A270" s="9"/>
      <c r="B270" s="9"/>
      <c r="C270" s="9"/>
      <c r="D270" s="41" t="s">
        <v>9</v>
      </c>
      <c r="E270" s="13">
        <f>E10+E26+E44+E73+E81+E95+E98+E103+E107+E114+E132+E150+E154+E164+E184+E212+E217+E228+E233+E241+E246+E251</f>
        <v>703964378</v>
      </c>
      <c r="F270" s="13"/>
      <c r="G270" s="13"/>
      <c r="H270" s="10"/>
      <c r="I270" s="10"/>
    </row>
    <row r="271" spans="1:7" ht="15">
      <c r="A271" s="9"/>
      <c r="B271" s="9"/>
      <c r="C271" s="9"/>
      <c r="D271" s="41" t="s">
        <v>10</v>
      </c>
      <c r="E271" s="13">
        <f>E24+E45+E55+E85+E99+E118+E125+E129+E165+E175+E196+E218+E229+E234+E252+E256</f>
        <v>76594593</v>
      </c>
      <c r="F271" s="13"/>
      <c r="G271" s="13"/>
    </row>
    <row r="272" spans="1:7" ht="15">
      <c r="A272" s="9"/>
      <c r="B272" s="9"/>
      <c r="C272" s="9"/>
      <c r="D272" s="41" t="s">
        <v>4</v>
      </c>
      <c r="E272" s="13">
        <f>E5+E7+E11+E13+E16+E19+E22+E27+E30+E33+E36+E39+E46+E49+E52+E56+E59+E62+E65+E68+E70+E74+E77+E79+E82+E86+E89+E92+E96+E100+E104+E108+E111+E115+E119+E122+E126+E130+E133+E135+E138+E141+E144+E147+E151+E155+E158+E161+E166+E169+E172+E176+E181+E185+E187+E190+E193+E197+E200+E207+E210+E213+E215+E219+E222+E225+E230+E235+E238+E243+E247+E249+E253+E257+E260+E263+E265</f>
        <v>190975841</v>
      </c>
      <c r="F272" s="13"/>
      <c r="G272" s="13"/>
    </row>
    <row r="273" spans="1:7" ht="15">
      <c r="A273" s="9"/>
      <c r="B273" s="9"/>
      <c r="C273" s="9"/>
      <c r="D273" s="41" t="s">
        <v>5</v>
      </c>
      <c r="E273" s="13">
        <f>E8+E14+E17+E20+E28+E31+E34+E37+E40+E42+E47+E50+E53+E57+E60+E63+E66+E71+E75+E83+E87+E90+E93+E101++E105+E109+E112+E116+E120+E123+E127+E136+E139+E142+E145+E148+E152+E156+E159+E162+E167+E170+E173+E177+E179+E182+E188+E191+E194+E198+E201+E203+E205+E208+E220+E223+E226+E231+E236+E239+E244+E254+E258+E261+E266</f>
        <v>235956149</v>
      </c>
      <c r="F273" s="13"/>
      <c r="G273" s="13"/>
    </row>
    <row r="274" spans="1:7" ht="27.75" customHeight="1">
      <c r="A274" s="9"/>
      <c r="B274" s="9"/>
      <c r="C274" s="9"/>
      <c r="D274" s="42" t="s">
        <v>99</v>
      </c>
      <c r="E274" s="13">
        <f>E255</f>
        <v>840258826</v>
      </c>
      <c r="F274" s="13"/>
      <c r="G274" s="13"/>
    </row>
    <row r="275" spans="1:7" ht="15">
      <c r="A275" s="9"/>
      <c r="B275" s="9"/>
      <c r="C275" s="9"/>
      <c r="D275" s="41" t="s">
        <v>9</v>
      </c>
      <c r="E275" s="13">
        <f>E251</f>
        <v>544490402</v>
      </c>
      <c r="F275" s="13"/>
      <c r="G275" s="13"/>
    </row>
    <row r="276" spans="1:7" ht="15">
      <c r="A276" s="9"/>
      <c r="B276" s="9"/>
      <c r="C276" s="9"/>
      <c r="D276" s="41" t="s">
        <v>10</v>
      </c>
      <c r="E276" s="13">
        <f>E252</f>
        <v>46215593</v>
      </c>
      <c r="F276" s="13"/>
      <c r="G276" s="13"/>
    </row>
    <row r="277" spans="1:7" ht="15">
      <c r="A277" s="9"/>
      <c r="B277" s="9"/>
      <c r="C277" s="9"/>
      <c r="D277" s="41" t="s">
        <v>4</v>
      </c>
      <c r="E277" s="13">
        <f>E253</f>
        <v>104180307</v>
      </c>
      <c r="F277" s="13"/>
      <c r="G277" s="13"/>
    </row>
    <row r="278" spans="1:7" ht="15">
      <c r="A278" s="9"/>
      <c r="B278" s="9"/>
      <c r="C278" s="9"/>
      <c r="D278" s="41" t="s">
        <v>5</v>
      </c>
      <c r="E278" s="13">
        <f>E254</f>
        <v>145372524</v>
      </c>
      <c r="F278" s="13"/>
      <c r="G278" s="13"/>
    </row>
    <row r="280" spans="3:7" ht="15">
      <c r="C280" t="s">
        <v>100</v>
      </c>
      <c r="G280" s="18" t="s">
        <v>102</v>
      </c>
    </row>
    <row r="281" ht="15">
      <c r="G281" s="18"/>
    </row>
    <row r="282" spans="3:7" ht="15">
      <c r="C282" t="s">
        <v>101</v>
      </c>
      <c r="G282" s="18" t="s">
        <v>103</v>
      </c>
    </row>
  </sheetData>
  <sheetProtection/>
  <mergeCells count="1">
    <mergeCell ref="A1:G1"/>
  </mergeCells>
  <printOptions/>
  <pageMargins left="0.787401574803149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Егорычева Людмила Владимировна</dc:creator>
  <cp:keywords/>
  <dc:description/>
  <cp:lastModifiedBy>TANGAEVA V.</cp:lastModifiedBy>
  <cp:lastPrinted>2011-07-25T08:48:28Z</cp:lastPrinted>
  <dcterms:created xsi:type="dcterms:W3CDTF">2011-07-21T10:22:02Z</dcterms:created>
  <dcterms:modified xsi:type="dcterms:W3CDTF">2011-08-01T08:29:45Z</dcterms:modified>
  <cp:category/>
  <cp:version/>
  <cp:contentType/>
  <cp:contentStatus/>
</cp:coreProperties>
</file>